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90" windowHeight="6540"/>
  </bookViews>
  <sheets>
    <sheet name="динамика недоимки" sheetId="4" r:id="rId1"/>
  </sheets>
  <definedNames>
    <definedName name="_xlnm.Print_Titles" localSheetId="0">'динамика недоимки'!$A:$A</definedName>
    <definedName name="_xlnm.Print_Area" localSheetId="0">'динамика недоимки'!$A$1:$AL$18</definedName>
  </definedNames>
  <calcPr calcId="125725"/>
</workbook>
</file>

<file path=xl/calcChain.xml><?xml version="1.0" encoding="utf-8"?>
<calcChain xmlns="http://schemas.openxmlformats.org/spreadsheetml/2006/main">
  <c r="AE15" i="4"/>
  <c r="Y13"/>
  <c r="Y12"/>
  <c r="Y11"/>
  <c r="Y10"/>
  <c r="G10"/>
  <c r="G13"/>
  <c r="G12"/>
  <c r="J8"/>
  <c r="G8"/>
  <c r="AE8"/>
  <c r="V8"/>
  <c r="S10"/>
  <c r="B8"/>
  <c r="C8"/>
  <c r="D8" s="1"/>
  <c r="L14"/>
  <c r="L15" s="1"/>
  <c r="K14"/>
  <c r="M14" s="1"/>
  <c r="M13"/>
  <c r="M12"/>
  <c r="M11"/>
  <c r="M10"/>
  <c r="M8"/>
  <c r="I14"/>
  <c r="I15" s="1"/>
  <c r="J15" s="1"/>
  <c r="H14"/>
  <c r="J14" s="1"/>
  <c r="J13"/>
  <c r="J12"/>
  <c r="J11"/>
  <c r="J10"/>
  <c r="AK8"/>
  <c r="G9"/>
  <c r="U14"/>
  <c r="U15" s="1"/>
  <c r="T14"/>
  <c r="T15" s="1"/>
  <c r="V15" s="1"/>
  <c r="S11"/>
  <c r="C10"/>
  <c r="B10"/>
  <c r="B14" s="1"/>
  <c r="B15" s="1"/>
  <c r="C13"/>
  <c r="B13"/>
  <c r="C12"/>
  <c r="B12"/>
  <c r="C11"/>
  <c r="B11"/>
  <c r="R14"/>
  <c r="R15" s="1"/>
  <c r="Q14"/>
  <c r="Q15" s="1"/>
  <c r="S15" s="1"/>
  <c r="AB13"/>
  <c r="AB12"/>
  <c r="AB11"/>
  <c r="AB10"/>
  <c r="P8"/>
  <c r="AP14"/>
  <c r="AP15" s="1"/>
  <c r="AO14"/>
  <c r="AQ14"/>
  <c r="AM14"/>
  <c r="AM15" s="1"/>
  <c r="AL14"/>
  <c r="AN14"/>
  <c r="AJ14"/>
  <c r="AJ15" s="1"/>
  <c r="AI14"/>
  <c r="AK14"/>
  <c r="AG14"/>
  <c r="AG15" s="1"/>
  <c r="AF14"/>
  <c r="AH14"/>
  <c r="AD14"/>
  <c r="AD15" s="1"/>
  <c r="AC14"/>
  <c r="AE14"/>
  <c r="AA14"/>
  <c r="AA15" s="1"/>
  <c r="Z14"/>
  <c r="Z15" s="1"/>
  <c r="X14"/>
  <c r="W14"/>
  <c r="W15" s="1"/>
  <c r="O14"/>
  <c r="O15" s="1"/>
  <c r="P15" s="1"/>
  <c r="N14"/>
  <c r="P14" s="1"/>
  <c r="F14"/>
  <c r="F15" s="1"/>
  <c r="E14"/>
  <c r="E15" s="1"/>
  <c r="AL15"/>
  <c r="AF15"/>
  <c r="AH15" s="1"/>
  <c r="AC15"/>
  <c r="N15"/>
  <c r="Y8"/>
  <c r="AB8"/>
  <c r="K15"/>
  <c r="V14"/>
  <c r="H15"/>
  <c r="AI15"/>
  <c r="AK15"/>
  <c r="AO15"/>
  <c r="S14"/>
  <c r="M15" l="1"/>
  <c r="Y14"/>
  <c r="G15"/>
  <c r="AB15"/>
  <c r="D11"/>
  <c r="D12"/>
  <c r="D13"/>
  <c r="D10"/>
  <c r="C14"/>
  <c r="D14" s="1"/>
  <c r="G14"/>
  <c r="AB14"/>
  <c r="X15"/>
  <c r="Y15" s="1"/>
  <c r="C15" l="1"/>
  <c r="D15" s="1"/>
</calcChain>
</file>

<file path=xl/sharedStrings.xml><?xml version="1.0" encoding="utf-8"?>
<sst xmlns="http://schemas.openxmlformats.org/spreadsheetml/2006/main" count="71" uniqueCount="34">
  <si>
    <t>Недоимка по НДФЛ</t>
  </si>
  <si>
    <t>Недоимка по налогу на имущество физических лиц</t>
  </si>
  <si>
    <t>Недоимка по земельному налогу</t>
  </si>
  <si>
    <t>Недоимка по налогу на имущество предприятий</t>
  </si>
  <si>
    <t>Недоимка по налогу с продаж</t>
  </si>
  <si>
    <t>Недоимка по прочим отмененным налогам</t>
  </si>
  <si>
    <t>Недоимка по налогам и сборам всего, тыс. рублей</t>
  </si>
  <si>
    <t>Недоимка по налогу на прибыль организаций, зачислявшийся до 1 января 2005 г.</t>
  </si>
  <si>
    <t>в том числе:</t>
  </si>
  <si>
    <t>Верхнеландеховское г.п.</t>
  </si>
  <si>
    <t>Темп роста (снижения), %</t>
  </si>
  <si>
    <t>на 01.01.2016</t>
  </si>
  <si>
    <t>Верхнеландеховский м.р.</t>
  </si>
  <si>
    <t>поселения, входящие в состав района:</t>
  </si>
  <si>
    <t>Кромское с.п.</t>
  </si>
  <si>
    <t>Мытское с.п.</t>
  </si>
  <si>
    <t>Симаковское с.п.</t>
  </si>
  <si>
    <t>Всего:</t>
  </si>
  <si>
    <t>Итого по поселениям:</t>
  </si>
  <si>
    <t xml:space="preserve">Наименование </t>
  </si>
  <si>
    <t>(тыс.руб.)</t>
  </si>
  <si>
    <t>Недоимка по ЕНВД</t>
  </si>
  <si>
    <t>на 01.04.2016</t>
  </si>
  <si>
    <t>Недоимка по ЕСХН</t>
  </si>
  <si>
    <t>Недоимка по ПСН</t>
  </si>
  <si>
    <t>Недоимка по налогу на доходы уменьшенные на расходы</t>
  </si>
  <si>
    <t>на 01.01.2024</t>
  </si>
  <si>
    <t>на 01.01.2025</t>
  </si>
  <si>
    <t>Недоимка по УСН</t>
  </si>
  <si>
    <t>Государственная пошлина</t>
  </si>
  <si>
    <t>Сведения о динамике недоимки по налоговым платежам в 2025 году</t>
  </si>
  <si>
    <t>на 1.01.2026</t>
  </si>
  <si>
    <t>на 01.01.2026</t>
  </si>
  <si>
    <t>св.200%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</si>
</sst>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>
      <alignment horizontal="left"/>
    </xf>
    <xf numFmtId="0" fontId="7" fillId="0" borderId="0">
      <alignment horizontal="left"/>
    </xf>
    <xf numFmtId="0" fontId="1" fillId="0" borderId="0"/>
    <xf numFmtId="0" fontId="1" fillId="0" borderId="0"/>
    <xf numFmtId="0" fontId="7" fillId="0" borderId="0">
      <alignment horizontal="left"/>
    </xf>
    <xf numFmtId="0" fontId="8" fillId="21" borderId="0"/>
    <xf numFmtId="0" fontId="8" fillId="0" borderId="0">
      <alignment horizontal="left" wrapText="1"/>
    </xf>
    <xf numFmtId="0" fontId="8" fillId="0" borderId="0"/>
    <xf numFmtId="49" fontId="9" fillId="0" borderId="0">
      <alignment shrinkToFit="1"/>
    </xf>
    <xf numFmtId="0" fontId="10" fillId="0" borderId="0">
      <alignment horizontal="center" vertical="center" wrapText="1"/>
    </xf>
    <xf numFmtId="0" fontId="10" fillId="0" borderId="0"/>
    <xf numFmtId="0" fontId="8" fillId="0" borderId="0">
      <alignment horizontal="left"/>
    </xf>
    <xf numFmtId="0" fontId="8" fillId="0" borderId="13"/>
    <xf numFmtId="0" fontId="8" fillId="0" borderId="13">
      <alignment horizontal="right" shrinkToFit="1"/>
    </xf>
    <xf numFmtId="0" fontId="8" fillId="0" borderId="14">
      <alignment horizontal="center" vertical="center" wrapText="1"/>
    </xf>
    <xf numFmtId="0" fontId="8" fillId="0" borderId="15"/>
    <xf numFmtId="0" fontId="8" fillId="21" borderId="16"/>
    <xf numFmtId="0" fontId="8" fillId="21" borderId="13"/>
    <xf numFmtId="0" fontId="8" fillId="22" borderId="14">
      <alignment vertical="top" wrapText="1"/>
    </xf>
    <xf numFmtId="4" fontId="8" fillId="22" borderId="14">
      <alignment horizontal="right" vertical="top" shrinkToFit="1"/>
    </xf>
    <xf numFmtId="0" fontId="8" fillId="0" borderId="15">
      <alignment vertical="top"/>
    </xf>
    <xf numFmtId="0" fontId="8" fillId="0" borderId="0">
      <alignment vertical="top"/>
    </xf>
    <xf numFmtId="0" fontId="8" fillId="0" borderId="14">
      <alignment vertical="top" wrapText="1"/>
    </xf>
    <xf numFmtId="4" fontId="8" fillId="0" borderId="14">
      <alignment horizontal="right" vertical="top" shrinkToFit="1"/>
    </xf>
    <xf numFmtId="0" fontId="8" fillId="0" borderId="0">
      <alignment wrapText="1"/>
    </xf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17" applyNumberFormat="0" applyAlignment="0" applyProtection="0"/>
    <xf numFmtId="0" fontId="12" fillId="30" borderId="18" applyNumberFormat="0" applyAlignment="0" applyProtection="0"/>
    <xf numFmtId="0" fontId="13" fillId="30" borderId="17" applyNumberFormat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2" applyNumberFormat="0" applyFill="0" applyAlignment="0" applyProtection="0"/>
    <xf numFmtId="0" fontId="18" fillId="31" borderId="23" applyNumberFormat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3" fillId="2" borderId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34" borderId="24" applyNumberFormat="0" applyFont="0" applyAlignment="0" applyProtection="0"/>
    <xf numFmtId="0" fontId="23" fillId="0" borderId="25" applyNumberFormat="0" applyFill="0" applyAlignment="0" applyProtection="0"/>
    <xf numFmtId="0" fontId="2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25" fillId="35" borderId="0" applyNumberFormat="0" applyBorder="0" applyAlignment="0" applyProtection="0"/>
  </cellStyleXfs>
  <cellXfs count="44">
    <xf numFmtId="0" fontId="0" fillId="0" borderId="0" xfId="0"/>
    <xf numFmtId="0" fontId="26" fillId="0" borderId="0" xfId="0" applyFont="1"/>
    <xf numFmtId="0" fontId="27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7" fillId="36" borderId="2" xfId="0" applyFont="1" applyFill="1" applyBorder="1" applyAlignment="1">
      <alignment wrapText="1"/>
    </xf>
    <xf numFmtId="0" fontId="26" fillId="36" borderId="0" xfId="0" applyFont="1" applyFill="1"/>
    <xf numFmtId="0" fontId="27" fillId="36" borderId="2" xfId="0" applyFont="1" applyFill="1" applyBorder="1" applyAlignment="1">
      <alignment horizontal="center" vertical="center" wrapText="1"/>
    </xf>
    <xf numFmtId="0" fontId="27" fillId="36" borderId="2" xfId="0" applyFont="1" applyFill="1" applyBorder="1" applyAlignment="1">
      <alignment horizontal="center" vertical="center"/>
    </xf>
    <xf numFmtId="165" fontId="27" fillId="36" borderId="2" xfId="67" applyNumberFormat="1" applyFont="1" applyFill="1" applyBorder="1" applyAlignment="1">
      <alignment horizontal="right" vertical="center" wrapText="1"/>
    </xf>
    <xf numFmtId="0" fontId="27" fillId="36" borderId="0" xfId="0" applyFont="1" applyFill="1" applyAlignment="1">
      <alignment wrapText="1"/>
    </xf>
    <xf numFmtId="0" fontId="28" fillId="36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/>
    <xf numFmtId="0" fontId="28" fillId="36" borderId="2" xfId="0" applyFont="1" applyFill="1" applyBorder="1" applyAlignment="1">
      <alignment wrapText="1"/>
    </xf>
    <xf numFmtId="165" fontId="28" fillId="36" borderId="2" xfId="67" applyNumberFormat="1" applyFont="1" applyFill="1" applyBorder="1" applyAlignment="1">
      <alignment horizontal="right" vertical="center" wrapText="1"/>
    </xf>
    <xf numFmtId="0" fontId="30" fillId="36" borderId="0" xfId="0" applyFont="1" applyFill="1"/>
    <xf numFmtId="14" fontId="27" fillId="36" borderId="2" xfId="6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27" fillId="36" borderId="2" xfId="0" applyFont="1" applyFill="1" applyBorder="1" applyAlignment="1">
      <alignment horizontal="center" vertical="center" wrapText="1"/>
    </xf>
    <xf numFmtId="165" fontId="27" fillId="36" borderId="2" xfId="0" applyNumberFormat="1" applyFont="1" applyFill="1" applyBorder="1" applyAlignment="1">
      <alignment vertical="center" wrapText="1"/>
    </xf>
    <xf numFmtId="0" fontId="27" fillId="36" borderId="2" xfId="0" applyFont="1" applyFill="1" applyBorder="1" applyAlignment="1">
      <alignment vertical="center" wrapText="1"/>
    </xf>
    <xf numFmtId="165" fontId="28" fillId="37" borderId="2" xfId="67" applyNumberFormat="1" applyFont="1" applyFill="1" applyBorder="1" applyAlignment="1">
      <alignment horizontal="right" vertical="center" wrapText="1"/>
    </xf>
    <xf numFmtId="165" fontId="28" fillId="37" borderId="2" xfId="0" applyNumberFormat="1" applyFont="1" applyFill="1" applyBorder="1" applyAlignment="1">
      <alignment vertical="center" wrapText="1"/>
    </xf>
    <xf numFmtId="165" fontId="27" fillId="37" borderId="2" xfId="67" applyNumberFormat="1" applyFont="1" applyFill="1" applyBorder="1" applyAlignment="1">
      <alignment horizontal="right" vertical="center" wrapText="1"/>
    </xf>
    <xf numFmtId="0" fontId="27" fillId="36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4" fontId="27" fillId="37" borderId="2" xfId="67" applyNumberFormat="1" applyFont="1" applyFill="1" applyBorder="1" applyAlignment="1">
      <alignment horizontal="right" vertical="center" wrapText="1"/>
    </xf>
    <xf numFmtId="165" fontId="31" fillId="36" borderId="2" xfId="0" applyNumberFormat="1" applyFont="1" applyFill="1" applyBorder="1" applyAlignment="1">
      <alignment vertical="center" wrapText="1"/>
    </xf>
    <xf numFmtId="165" fontId="4" fillId="36" borderId="2" xfId="0" applyNumberFormat="1" applyFont="1" applyFill="1" applyBorder="1" applyAlignment="1">
      <alignment vertical="center" wrapText="1"/>
    </xf>
    <xf numFmtId="165" fontId="4" fillId="37" borderId="2" xfId="67" applyNumberFormat="1" applyFont="1" applyFill="1" applyBorder="1" applyAlignment="1">
      <alignment horizontal="right" vertical="center" wrapText="1"/>
    </xf>
    <xf numFmtId="165" fontId="4" fillId="36" borderId="2" xfId="67" applyNumberFormat="1" applyFont="1" applyFill="1" applyBorder="1" applyAlignment="1">
      <alignment horizontal="right" vertical="center" wrapText="1"/>
    </xf>
    <xf numFmtId="0" fontId="27" fillId="36" borderId="2" xfId="0" applyFont="1" applyFill="1" applyBorder="1" applyAlignment="1">
      <alignment horizontal="center" vertical="center" wrapText="1"/>
    </xf>
    <xf numFmtId="0" fontId="28" fillId="36" borderId="2" xfId="0" applyFont="1" applyFill="1" applyBorder="1" applyAlignment="1">
      <alignment horizontal="center" vertical="center" wrapText="1"/>
    </xf>
    <xf numFmtId="0" fontId="27" fillId="36" borderId="6" xfId="0" applyFont="1" applyFill="1" applyBorder="1" applyAlignment="1">
      <alignment horizontal="center" vertical="center"/>
    </xf>
    <xf numFmtId="0" fontId="27" fillId="36" borderId="7" xfId="0" applyFont="1" applyFill="1" applyBorder="1" applyAlignment="1">
      <alignment horizontal="center" vertical="center"/>
    </xf>
    <xf numFmtId="0" fontId="27" fillId="36" borderId="8" xfId="0" applyFont="1" applyFill="1" applyBorder="1" applyAlignment="1">
      <alignment horizontal="center" vertical="center"/>
    </xf>
    <xf numFmtId="0" fontId="27" fillId="3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8" fillId="36" borderId="9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11" xfId="0" applyFont="1" applyFill="1" applyBorder="1" applyAlignment="1">
      <alignment horizontal="center" vertical="center" wrapText="1"/>
    </xf>
    <xf numFmtId="0" fontId="28" fillId="36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</cellXfs>
  <cellStyles count="6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br" xfId="19"/>
    <cellStyle name="col" xfId="20"/>
    <cellStyle name="style0" xfId="21"/>
    <cellStyle name="td" xfId="22"/>
    <cellStyle name="tr" xfId="23"/>
    <cellStyle name="xl21" xfId="24"/>
    <cellStyle name="xl22" xfId="25"/>
    <cellStyle name="xl23" xfId="26"/>
    <cellStyle name="xl24" xfId="27"/>
    <cellStyle name="xl25" xfId="28"/>
    <cellStyle name="xl26" xfId="29"/>
    <cellStyle name="xl27" xfId="30"/>
    <cellStyle name="xl28" xfId="31"/>
    <cellStyle name="xl29" xfId="32"/>
    <cellStyle name="xl30" xfId="33"/>
    <cellStyle name="xl31" xfId="34"/>
    <cellStyle name="xl32" xfId="35"/>
    <cellStyle name="xl33" xfId="36"/>
    <cellStyle name="xl34" xfId="37"/>
    <cellStyle name="xl35" xfId="38"/>
    <cellStyle name="xl36" xfId="39"/>
    <cellStyle name="xl37" xfId="40"/>
    <cellStyle name="xl38" xfId="41"/>
    <cellStyle name="xl39" xfId="42"/>
    <cellStyle name="xl40" xfId="43"/>
    <cellStyle name="Акцент1" xfId="44" builtinId="29" customBuiltin="1"/>
    <cellStyle name="Акцент2" xfId="45" builtinId="33" customBuiltin="1"/>
    <cellStyle name="Акцент3" xfId="46" builtinId="37" customBuiltin="1"/>
    <cellStyle name="Акцент4" xfId="47" builtinId="41" customBuiltin="1"/>
    <cellStyle name="Акцент5" xfId="48" builtinId="45" customBuiltin="1"/>
    <cellStyle name="Акцент6" xfId="49" builtinId="49" customBuiltin="1"/>
    <cellStyle name="Ввод " xfId="50" builtinId="20" customBuiltin="1"/>
    <cellStyle name="Вывод" xfId="51" builtinId="21" customBuiltin="1"/>
    <cellStyle name="Вычисление" xfId="52" builtinId="22" customBuiltin="1"/>
    <cellStyle name="Заголовок 1" xfId="53" builtinId="16" customBuiltin="1"/>
    <cellStyle name="Заголовок 2" xfId="54" builtinId="17" customBuiltin="1"/>
    <cellStyle name="Заголовок 3" xfId="55" builtinId="18" customBuiltin="1"/>
    <cellStyle name="Заголовок 4" xfId="56" builtinId="19" customBuiltin="1"/>
    <cellStyle name="Итог" xfId="57" builtinId="25" customBuiltin="1"/>
    <cellStyle name="Контрольная ячейка" xfId="58" builtinId="23" customBuiltin="1"/>
    <cellStyle name="Название" xfId="59" builtinId="15" customBuiltin="1"/>
    <cellStyle name="Нейтральный" xfId="60" builtinId="28" customBuiltin="1"/>
    <cellStyle name="Обычный" xfId="0" builtinId="0"/>
    <cellStyle name="Обычный 2" xfId="61"/>
    <cellStyle name="Плохой" xfId="62" builtinId="27" customBuiltin="1"/>
    <cellStyle name="Пояснение" xfId="63" builtinId="53" customBuiltin="1"/>
    <cellStyle name="Примечание" xfId="64" builtinId="10" customBuiltin="1"/>
    <cellStyle name="Связанная ячейка" xfId="65" builtinId="24" customBuiltin="1"/>
    <cellStyle name="Текст предупреждения" xfId="66" builtinId="11" customBuiltin="1"/>
    <cellStyle name="Финансовый" xfId="67" builtinId="3"/>
    <cellStyle name="Хороший" xfId="68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Q18"/>
  <sheetViews>
    <sheetView tabSelected="1" workbookViewId="0">
      <pane xSplit="1" ySplit="7" topLeftCell="B8" activePane="bottomRight" state="frozen"/>
      <selection pane="topRight" activeCell="D1" sqref="D1"/>
      <selection pane="bottomLeft" activeCell="A6" sqref="A6"/>
      <selection pane="bottomRight" activeCell="AE15" sqref="AE15"/>
    </sheetView>
  </sheetViews>
  <sheetFormatPr defaultRowHeight="15.75"/>
  <cols>
    <col min="1" max="1" width="26.7109375" style="2" customWidth="1"/>
    <col min="2" max="2" width="15.42578125" style="2" customWidth="1"/>
    <col min="3" max="3" width="13.7109375" style="11" customWidth="1"/>
    <col min="4" max="4" width="12.140625" style="2" customWidth="1"/>
    <col min="5" max="5" width="14.85546875" style="2" customWidth="1"/>
    <col min="6" max="6" width="14.7109375" style="2" customWidth="1"/>
    <col min="7" max="10" width="12.28515625" style="2" customWidth="1"/>
    <col min="11" max="13" width="12.28515625" style="2" hidden="1" customWidth="1"/>
    <col min="14" max="14" width="14" style="2" customWidth="1"/>
    <col min="15" max="15" width="15" style="2" customWidth="1"/>
    <col min="16" max="16" width="13.140625" style="2" customWidth="1"/>
    <col min="17" max="17" width="14" style="2" customWidth="1"/>
    <col min="18" max="18" width="15" style="2" customWidth="1"/>
    <col min="19" max="19" width="13.140625" style="2" customWidth="1"/>
    <col min="20" max="20" width="15" style="2" customWidth="1"/>
    <col min="21" max="21" width="15.85546875" style="2" customWidth="1"/>
    <col min="22" max="22" width="13.140625" style="2" customWidth="1"/>
    <col min="23" max="23" width="14.85546875" style="2" customWidth="1"/>
    <col min="24" max="24" width="15.28515625" style="2" customWidth="1"/>
    <col min="25" max="25" width="12.42578125" style="2" customWidth="1"/>
    <col min="26" max="26" width="15.140625" style="2" customWidth="1"/>
    <col min="27" max="27" width="15.28515625" style="2" customWidth="1"/>
    <col min="28" max="28" width="12.28515625" style="2" customWidth="1"/>
    <col min="29" max="29" width="14.28515625" style="2" customWidth="1"/>
    <col min="30" max="30" width="14" style="2" customWidth="1"/>
    <col min="31" max="31" width="12.85546875" style="1" customWidth="1"/>
    <col min="32" max="32" width="15.140625" style="1" hidden="1" customWidth="1"/>
    <col min="33" max="33" width="14.28515625" style="1" hidden="1" customWidth="1"/>
    <col min="34" max="34" width="12.42578125" style="1" hidden="1" customWidth="1"/>
    <col min="35" max="35" width="14.5703125" style="1" hidden="1" customWidth="1"/>
    <col min="36" max="36" width="14.28515625" style="1" hidden="1" customWidth="1"/>
    <col min="37" max="37" width="12.5703125" style="1" hidden="1" customWidth="1"/>
    <col min="38" max="38" width="14.5703125" style="1" hidden="1" customWidth="1"/>
    <col min="39" max="39" width="14" style="1" hidden="1" customWidth="1"/>
    <col min="40" max="40" width="12" style="1" hidden="1" customWidth="1"/>
    <col min="41" max="41" width="14.28515625" style="1" hidden="1" customWidth="1"/>
    <col min="42" max="42" width="14" style="1" hidden="1" customWidth="1"/>
    <col min="43" max="43" width="12.28515625" style="1" hidden="1" customWidth="1"/>
    <col min="44" max="44" width="0" style="1" hidden="1" customWidth="1"/>
    <col min="45" max="16384" width="9.140625" style="1"/>
  </cols>
  <sheetData>
    <row r="2" spans="1:43" ht="18.75">
      <c r="B2" s="12" t="s">
        <v>30</v>
      </c>
    </row>
    <row r="3" spans="1:43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20</v>
      </c>
      <c r="T3" s="3"/>
      <c r="U3" s="3"/>
      <c r="V3" s="3"/>
      <c r="W3" s="3"/>
      <c r="X3" s="3"/>
      <c r="Y3" s="17"/>
      <c r="Z3" s="3"/>
      <c r="AA3" s="3"/>
      <c r="AB3" s="17"/>
      <c r="AC3" s="3"/>
      <c r="AD3" s="17" t="s">
        <v>20</v>
      </c>
      <c r="AE3" s="3"/>
      <c r="AF3" s="3"/>
      <c r="AG3" s="3"/>
      <c r="AH3" s="3"/>
      <c r="AI3" s="3"/>
      <c r="AJ3" s="3"/>
      <c r="AK3" s="17" t="s">
        <v>20</v>
      </c>
      <c r="AL3" s="3"/>
      <c r="AM3" s="3"/>
      <c r="AN3" s="3"/>
      <c r="AO3" s="3"/>
      <c r="AP3" s="3"/>
      <c r="AQ3" s="3"/>
    </row>
    <row r="4" spans="1:43" s="5" customFormat="1" ht="15" customHeight="1">
      <c r="A4" s="31" t="s">
        <v>19</v>
      </c>
      <c r="B4" s="32" t="s">
        <v>6</v>
      </c>
      <c r="C4" s="32"/>
      <c r="D4" s="31" t="s">
        <v>10</v>
      </c>
      <c r="E4" s="32" t="s">
        <v>0</v>
      </c>
      <c r="F4" s="32"/>
      <c r="G4" s="31" t="s">
        <v>10</v>
      </c>
      <c r="H4" s="32" t="s">
        <v>28</v>
      </c>
      <c r="I4" s="32"/>
      <c r="J4" s="31" t="s">
        <v>10</v>
      </c>
      <c r="K4" s="32" t="s">
        <v>25</v>
      </c>
      <c r="L4" s="32"/>
      <c r="M4" s="31" t="s">
        <v>10</v>
      </c>
      <c r="N4" s="32" t="s">
        <v>21</v>
      </c>
      <c r="O4" s="32"/>
      <c r="P4" s="31" t="s">
        <v>10</v>
      </c>
      <c r="Q4" s="32" t="s">
        <v>23</v>
      </c>
      <c r="R4" s="32"/>
      <c r="S4" s="31" t="s">
        <v>10</v>
      </c>
      <c r="T4" s="39" t="s">
        <v>24</v>
      </c>
      <c r="U4" s="40"/>
      <c r="V4" s="31" t="s">
        <v>10</v>
      </c>
      <c r="W4" s="32" t="s">
        <v>1</v>
      </c>
      <c r="X4" s="32"/>
      <c r="Y4" s="31" t="s">
        <v>10</v>
      </c>
      <c r="Z4" s="32" t="s">
        <v>2</v>
      </c>
      <c r="AA4" s="32"/>
      <c r="AB4" s="31" t="s">
        <v>10</v>
      </c>
      <c r="AC4" s="32" t="s">
        <v>29</v>
      </c>
      <c r="AD4" s="32"/>
      <c r="AE4" s="36" t="s">
        <v>10</v>
      </c>
      <c r="AF4" s="33" t="s">
        <v>8</v>
      </c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5"/>
    </row>
    <row r="5" spans="1:43" s="5" customFormat="1" ht="65.25" customHeight="1">
      <c r="A5" s="31"/>
      <c r="B5" s="32"/>
      <c r="C5" s="32"/>
      <c r="D5" s="31"/>
      <c r="E5" s="32"/>
      <c r="F5" s="32"/>
      <c r="G5" s="31"/>
      <c r="H5" s="32"/>
      <c r="I5" s="32"/>
      <c r="J5" s="31"/>
      <c r="K5" s="32"/>
      <c r="L5" s="32"/>
      <c r="M5" s="31"/>
      <c r="N5" s="32"/>
      <c r="O5" s="32"/>
      <c r="P5" s="31"/>
      <c r="Q5" s="32"/>
      <c r="R5" s="32"/>
      <c r="S5" s="31"/>
      <c r="T5" s="41"/>
      <c r="U5" s="42"/>
      <c r="V5" s="31"/>
      <c r="W5" s="32"/>
      <c r="X5" s="32"/>
      <c r="Y5" s="31"/>
      <c r="Z5" s="32"/>
      <c r="AA5" s="32"/>
      <c r="AB5" s="31"/>
      <c r="AC5" s="32"/>
      <c r="AD5" s="32"/>
      <c r="AE5" s="37"/>
      <c r="AF5" s="32" t="s">
        <v>7</v>
      </c>
      <c r="AG5" s="32"/>
      <c r="AH5" s="31" t="s">
        <v>10</v>
      </c>
      <c r="AI5" s="32" t="s">
        <v>3</v>
      </c>
      <c r="AJ5" s="32"/>
      <c r="AK5" s="31" t="s">
        <v>10</v>
      </c>
      <c r="AL5" s="32" t="s">
        <v>4</v>
      </c>
      <c r="AM5" s="32"/>
      <c r="AN5" s="31" t="s">
        <v>10</v>
      </c>
      <c r="AO5" s="32" t="s">
        <v>5</v>
      </c>
      <c r="AP5" s="32"/>
      <c r="AQ5" s="31" t="s">
        <v>10</v>
      </c>
    </row>
    <row r="6" spans="1:43" s="5" customFormat="1" ht="46.5" customHeight="1">
      <c r="A6" s="31"/>
      <c r="B6" s="16" t="s">
        <v>27</v>
      </c>
      <c r="C6" s="16" t="s">
        <v>32</v>
      </c>
      <c r="D6" s="31"/>
      <c r="E6" s="16" t="s">
        <v>27</v>
      </c>
      <c r="F6" s="16" t="s">
        <v>31</v>
      </c>
      <c r="G6" s="31"/>
      <c r="H6" s="16" t="s">
        <v>27</v>
      </c>
      <c r="I6" s="16" t="s">
        <v>32</v>
      </c>
      <c r="J6" s="31"/>
      <c r="K6" s="16" t="s">
        <v>26</v>
      </c>
      <c r="L6" s="16" t="s">
        <v>27</v>
      </c>
      <c r="M6" s="31"/>
      <c r="N6" s="16" t="s">
        <v>27</v>
      </c>
      <c r="O6" s="16" t="s">
        <v>32</v>
      </c>
      <c r="P6" s="31"/>
      <c r="Q6" s="16" t="s">
        <v>27</v>
      </c>
      <c r="R6" s="16" t="s">
        <v>32</v>
      </c>
      <c r="S6" s="31"/>
      <c r="T6" s="16" t="s">
        <v>27</v>
      </c>
      <c r="U6" s="16" t="s">
        <v>32</v>
      </c>
      <c r="V6" s="31"/>
      <c r="W6" s="16" t="s">
        <v>27</v>
      </c>
      <c r="X6" s="16" t="s">
        <v>32</v>
      </c>
      <c r="Y6" s="31"/>
      <c r="Z6" s="16" t="s">
        <v>27</v>
      </c>
      <c r="AA6" s="16" t="s">
        <v>32</v>
      </c>
      <c r="AB6" s="31"/>
      <c r="AC6" s="16" t="s">
        <v>27</v>
      </c>
      <c r="AD6" s="16" t="s">
        <v>32</v>
      </c>
      <c r="AE6" s="38"/>
      <c r="AF6" s="18" t="s">
        <v>11</v>
      </c>
      <c r="AG6" s="16" t="s">
        <v>22</v>
      </c>
      <c r="AH6" s="31"/>
      <c r="AI6" s="16" t="s">
        <v>26</v>
      </c>
      <c r="AJ6" s="16" t="s">
        <v>27</v>
      </c>
      <c r="AK6" s="31"/>
      <c r="AL6" s="18" t="s">
        <v>11</v>
      </c>
      <c r="AM6" s="16" t="s">
        <v>22</v>
      </c>
      <c r="AN6" s="31"/>
      <c r="AO6" s="18" t="s">
        <v>11</v>
      </c>
      <c r="AP6" s="16" t="s">
        <v>22</v>
      </c>
      <c r="AQ6" s="31"/>
    </row>
    <row r="7" spans="1:43" s="5" customFormat="1" ht="21" customHeight="1">
      <c r="A7" s="6">
        <v>1</v>
      </c>
      <c r="B7" s="6">
        <v>2</v>
      </c>
      <c r="C7" s="7">
        <v>3</v>
      </c>
      <c r="D7" s="6">
        <v>4</v>
      </c>
      <c r="E7" s="6">
        <v>5</v>
      </c>
      <c r="F7" s="6">
        <v>6</v>
      </c>
      <c r="G7" s="6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7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7">
        <v>23</v>
      </c>
      <c r="X7" s="24">
        <v>24</v>
      </c>
      <c r="Y7" s="24">
        <v>25</v>
      </c>
      <c r="Z7" s="24">
        <v>26</v>
      </c>
      <c r="AA7" s="24">
        <v>27</v>
      </c>
      <c r="AB7" s="24">
        <v>28</v>
      </c>
      <c r="AC7" s="24">
        <v>29</v>
      </c>
      <c r="AD7" s="24">
        <v>30</v>
      </c>
      <c r="AE7" s="24">
        <v>31</v>
      </c>
      <c r="AF7" s="24">
        <v>32</v>
      </c>
      <c r="AG7" s="7">
        <v>33</v>
      </c>
      <c r="AH7" s="24">
        <v>34</v>
      </c>
      <c r="AI7" s="24">
        <v>35</v>
      </c>
      <c r="AJ7" s="24">
        <v>36</v>
      </c>
      <c r="AK7" s="24">
        <v>37</v>
      </c>
      <c r="AL7" s="6">
        <v>26</v>
      </c>
      <c r="AM7" s="7">
        <v>27</v>
      </c>
      <c r="AN7" s="6">
        <v>28</v>
      </c>
      <c r="AO7" s="6">
        <v>29</v>
      </c>
      <c r="AP7" s="6">
        <v>30</v>
      </c>
      <c r="AQ7" s="6">
        <v>31</v>
      </c>
    </row>
    <row r="8" spans="1:43" s="5" customFormat="1">
      <c r="A8" s="20" t="s">
        <v>12</v>
      </c>
      <c r="B8" s="22">
        <f>E8+N8+W8+Z8+AC8+Q8+T8+H8+K8</f>
        <v>317</v>
      </c>
      <c r="C8" s="22">
        <f>F8+O8+X8+AA8+AD8+R8+U8+I8+L8</f>
        <v>557.80000000000007</v>
      </c>
      <c r="D8" s="23">
        <f>C8/B8*100</f>
        <v>175.96214511041012</v>
      </c>
      <c r="E8" s="28">
        <v>270</v>
      </c>
      <c r="F8" s="28">
        <v>446.6</v>
      </c>
      <c r="G8" s="23">
        <f t="shared" ref="G8" si="0">F8/E8*100</f>
        <v>165.40740740740742</v>
      </c>
      <c r="H8" s="28">
        <v>18</v>
      </c>
      <c r="I8" s="28">
        <v>23.7</v>
      </c>
      <c r="J8" s="23">
        <f t="shared" ref="J8" si="1">I8/H8*100</f>
        <v>131.66666666666666</v>
      </c>
      <c r="K8" s="28"/>
      <c r="L8" s="28"/>
      <c r="M8" s="29" t="str">
        <f>IF(K8=0," ",IF(L8/K8*100&gt;200,"св.200",L8/K8))</f>
        <v xml:space="preserve"> </v>
      </c>
      <c r="N8" s="28">
        <v>0.7</v>
      </c>
      <c r="O8" s="28">
        <v>0.7</v>
      </c>
      <c r="P8" s="29">
        <f>O8/N8*100</f>
        <v>100</v>
      </c>
      <c r="Q8" s="28">
        <v>0</v>
      </c>
      <c r="R8" s="28">
        <v>7.1</v>
      </c>
      <c r="S8" s="29"/>
      <c r="T8" s="30"/>
      <c r="U8" s="30">
        <v>39.200000000000003</v>
      </c>
      <c r="V8" s="29" t="str">
        <f>IF(T8=0," ",IF(U8/T8*100&gt;200,"св.200",U8/T8))</f>
        <v xml:space="preserve"> </v>
      </c>
      <c r="W8" s="30"/>
      <c r="X8" s="28"/>
      <c r="Y8" s="29" t="str">
        <f>IF(W8=0," ",IF(X8/W8*100&gt;200,"св.200",X8/W8))</f>
        <v xml:space="preserve"> </v>
      </c>
      <c r="Z8" s="30"/>
      <c r="AA8" s="30"/>
      <c r="AB8" s="29" t="str">
        <f>IF(Z8=0," ",IF(AA8/Z8*100&gt;200,"св.200",AA8/Z8))</f>
        <v xml:space="preserve"> </v>
      </c>
      <c r="AC8" s="8">
        <v>28.3</v>
      </c>
      <c r="AD8" s="8">
        <v>40.5</v>
      </c>
      <c r="AE8" s="29">
        <f t="shared" ref="AE8" si="2">AD8/AC8*100</f>
        <v>143.1095406360424</v>
      </c>
      <c r="AF8" s="8"/>
      <c r="AG8" s="19"/>
      <c r="AH8" s="8"/>
      <c r="AI8" s="8"/>
      <c r="AJ8" s="19"/>
      <c r="AK8" s="23" t="str">
        <f>IF(AI8=0," ",IF(AJ8/AI8*100&gt;200,"св.200",AJ8/AI8))</f>
        <v xml:space="preserve"> </v>
      </c>
      <c r="AL8" s="8"/>
      <c r="AM8" s="19"/>
      <c r="AN8" s="8"/>
      <c r="AO8" s="19"/>
      <c r="AP8" s="19"/>
      <c r="AQ8" s="8"/>
    </row>
    <row r="9" spans="1:43" s="5" customFormat="1" ht="31.5">
      <c r="A9" s="4" t="s">
        <v>13</v>
      </c>
      <c r="B9" s="21"/>
      <c r="C9" s="22"/>
      <c r="D9" s="23"/>
      <c r="E9" s="27"/>
      <c r="F9" s="27"/>
      <c r="G9" s="23" t="str">
        <f t="shared" ref="G8:G15" si="3">IF(E9=0," ",IF(F9/E9*100&gt;200,"св.200",F9/E9))</f>
        <v xml:space="preserve"> </v>
      </c>
      <c r="H9" s="8"/>
      <c r="I9" s="19"/>
      <c r="J9" s="23"/>
      <c r="K9" s="8"/>
      <c r="L9" s="19"/>
      <c r="M9" s="23"/>
      <c r="N9" s="8"/>
      <c r="O9" s="19"/>
      <c r="P9" s="23"/>
      <c r="Q9" s="19"/>
      <c r="R9" s="27"/>
      <c r="S9" s="23"/>
      <c r="T9" s="8"/>
      <c r="U9" s="8"/>
      <c r="V9" s="23"/>
      <c r="W9" s="8"/>
      <c r="X9" s="19"/>
      <c r="Y9" s="23"/>
      <c r="Z9" s="8"/>
      <c r="AA9" s="8"/>
      <c r="AB9" s="23"/>
      <c r="AC9" s="8"/>
      <c r="AD9" s="19"/>
      <c r="AE9" s="23"/>
      <c r="AF9" s="8"/>
      <c r="AG9" s="19"/>
      <c r="AH9" s="8"/>
      <c r="AI9" s="8"/>
      <c r="AJ9" s="19"/>
      <c r="AK9" s="23"/>
      <c r="AL9" s="8"/>
      <c r="AM9" s="19"/>
      <c r="AN9" s="8"/>
      <c r="AO9" s="19"/>
      <c r="AP9" s="19"/>
      <c r="AQ9" s="8"/>
    </row>
    <row r="10" spans="1:43" s="5" customFormat="1">
      <c r="A10" s="4" t="s">
        <v>9</v>
      </c>
      <c r="B10" s="21">
        <f t="shared" ref="B10:C13" si="4">E10+N10+W10+Z10+AC10+Q10</f>
        <v>945.69999999999993</v>
      </c>
      <c r="C10" s="22">
        <f t="shared" si="4"/>
        <v>536</v>
      </c>
      <c r="D10" s="23">
        <f t="shared" ref="D10:D15" si="5">C10/B10*100</f>
        <v>56.677593317119602</v>
      </c>
      <c r="E10" s="28">
        <v>722.9</v>
      </c>
      <c r="F10" s="28">
        <v>416.7</v>
      </c>
      <c r="G10" s="23">
        <f>F10/E10*100</f>
        <v>57.642827500345831</v>
      </c>
      <c r="H10" s="28"/>
      <c r="I10" s="28"/>
      <c r="J10" s="29" t="str">
        <f>IF(H10=0," ",IF(I10/H10*100&gt;200,"св.200",I10/H10))</f>
        <v xml:space="preserve"> </v>
      </c>
      <c r="K10" s="28"/>
      <c r="L10" s="28"/>
      <c r="M10" s="29" t="str">
        <f>IF(K10=0," ",IF(L10/K10*100&gt;200,"св.200",L10/K10))</f>
        <v xml:space="preserve"> </v>
      </c>
      <c r="N10" s="30"/>
      <c r="O10" s="28"/>
      <c r="P10" s="29"/>
      <c r="Q10" s="28">
        <v>0</v>
      </c>
      <c r="R10" s="28">
        <v>0</v>
      </c>
      <c r="S10" s="29" t="str">
        <f>IF(Q10=0," ",IF(R10/Q10*100&gt;200,"св.200",R10/Q10))</f>
        <v xml:space="preserve"> </v>
      </c>
      <c r="T10" s="30"/>
      <c r="U10" s="30"/>
      <c r="V10" s="29"/>
      <c r="W10" s="28">
        <v>131.5</v>
      </c>
      <c r="X10" s="28">
        <v>60.5</v>
      </c>
      <c r="Y10" s="23">
        <f t="shared" ref="Y10:Y13" si="6">X10/W10*100</f>
        <v>46.00760456273764</v>
      </c>
      <c r="Z10" s="30">
        <v>91.3</v>
      </c>
      <c r="AA10" s="30">
        <v>58.8</v>
      </c>
      <c r="AB10" s="29">
        <f t="shared" ref="AB10:AB15" si="7">AA10/Z10*100</f>
        <v>64.403066812705362</v>
      </c>
      <c r="AC10" s="30"/>
      <c r="AD10" s="28"/>
      <c r="AE10" s="29"/>
      <c r="AF10" s="30"/>
      <c r="AG10" s="28"/>
      <c r="AH10" s="30"/>
      <c r="AI10" s="30"/>
      <c r="AJ10" s="19"/>
      <c r="AK10" s="23"/>
      <c r="AL10" s="8"/>
      <c r="AM10" s="19"/>
      <c r="AN10" s="8"/>
      <c r="AO10" s="19"/>
      <c r="AP10" s="19"/>
      <c r="AQ10" s="8"/>
    </row>
    <row r="11" spans="1:43" s="5" customFormat="1">
      <c r="A11" s="4" t="s">
        <v>14</v>
      </c>
      <c r="B11" s="21">
        <f t="shared" si="4"/>
        <v>33.799999999999997</v>
      </c>
      <c r="C11" s="22">
        <f t="shared" si="4"/>
        <v>36.299999999999997</v>
      </c>
      <c r="D11" s="23">
        <f t="shared" si="5"/>
        <v>107.39644970414201</v>
      </c>
      <c r="E11" s="28">
        <v>3.3</v>
      </c>
      <c r="F11" s="28">
        <v>16.3</v>
      </c>
      <c r="G11" s="23" t="s">
        <v>33</v>
      </c>
      <c r="H11" s="19"/>
      <c r="I11" s="19"/>
      <c r="J11" s="23" t="str">
        <f>IF(H11=0," ",IF(I11/H11*100&gt;200,"св.200",I11/H11))</f>
        <v xml:space="preserve"> </v>
      </c>
      <c r="K11" s="19"/>
      <c r="L11" s="19"/>
      <c r="M11" s="23" t="str">
        <f>IF(K11=0," ",IF(L11/K11*100&gt;200,"св.200",L11/K11))</f>
        <v xml:space="preserve"> </v>
      </c>
      <c r="N11" s="8"/>
      <c r="O11" s="19"/>
      <c r="P11" s="23"/>
      <c r="Q11" s="19"/>
      <c r="R11" s="28"/>
      <c r="S11" s="23" t="str">
        <f>IF(Q11=0," ",IF(R11/Q11*100&gt;200,"св.200",R11/Q11))</f>
        <v xml:space="preserve"> </v>
      </c>
      <c r="T11" s="8"/>
      <c r="U11" s="8"/>
      <c r="V11" s="23"/>
      <c r="W11" s="28">
        <v>14.9</v>
      </c>
      <c r="X11" s="28">
        <v>13.7</v>
      </c>
      <c r="Y11" s="23">
        <f t="shared" si="6"/>
        <v>91.946308724832207</v>
      </c>
      <c r="Z11" s="30">
        <v>15.6</v>
      </c>
      <c r="AA11" s="30">
        <v>6.3</v>
      </c>
      <c r="AB11" s="23">
        <f t="shared" si="7"/>
        <v>40.384615384615387</v>
      </c>
      <c r="AC11" s="8"/>
      <c r="AD11" s="19"/>
      <c r="AE11" s="23"/>
      <c r="AF11" s="8"/>
      <c r="AG11" s="19"/>
      <c r="AH11" s="8"/>
      <c r="AI11" s="8"/>
      <c r="AJ11" s="19"/>
      <c r="AK11" s="23"/>
      <c r="AL11" s="8"/>
      <c r="AM11" s="19"/>
      <c r="AN11" s="8"/>
      <c r="AO11" s="19"/>
      <c r="AP11" s="19"/>
      <c r="AQ11" s="8"/>
    </row>
    <row r="12" spans="1:43" s="5" customFormat="1">
      <c r="A12" s="4" t="s">
        <v>15</v>
      </c>
      <c r="B12" s="21">
        <f t="shared" si="4"/>
        <v>119.60000000000001</v>
      </c>
      <c r="C12" s="22">
        <f t="shared" si="4"/>
        <v>137.29999999999998</v>
      </c>
      <c r="D12" s="23">
        <f t="shared" si="5"/>
        <v>114.79933110367891</v>
      </c>
      <c r="E12" s="28">
        <v>0.3</v>
      </c>
      <c r="F12" s="28">
        <v>0.3</v>
      </c>
      <c r="G12" s="23">
        <f t="shared" ref="G10:G13" si="8">F12/E12*100</f>
        <v>100</v>
      </c>
      <c r="H12" s="19"/>
      <c r="I12" s="19"/>
      <c r="J12" s="23" t="str">
        <f>IF(H12=0," ",IF(I12/H12*100&gt;200,"св.200",I12/H12))</f>
        <v xml:space="preserve"> </v>
      </c>
      <c r="K12" s="19"/>
      <c r="L12" s="19"/>
      <c r="M12" s="23" t="str">
        <f>IF(K12=0," ",IF(L12/K12*100&gt;200,"св.200",L12/K12))</f>
        <v xml:space="preserve"> </v>
      </c>
      <c r="N12" s="8"/>
      <c r="O12" s="19"/>
      <c r="P12" s="23"/>
      <c r="Q12" s="8"/>
      <c r="R12" s="19">
        <v>3</v>
      </c>
      <c r="S12" s="23"/>
      <c r="T12" s="8"/>
      <c r="U12" s="8"/>
      <c r="V12" s="23"/>
      <c r="W12" s="28">
        <v>15.9</v>
      </c>
      <c r="X12" s="28">
        <v>25.9</v>
      </c>
      <c r="Y12" s="23">
        <f t="shared" si="6"/>
        <v>162.89308176100627</v>
      </c>
      <c r="Z12" s="30">
        <v>103.4</v>
      </c>
      <c r="AA12" s="30">
        <v>108.1</v>
      </c>
      <c r="AB12" s="23">
        <f t="shared" si="7"/>
        <v>104.54545454545455</v>
      </c>
      <c r="AC12" s="8"/>
      <c r="AD12" s="19"/>
      <c r="AE12" s="23"/>
      <c r="AF12" s="8"/>
      <c r="AG12" s="19"/>
      <c r="AH12" s="8"/>
      <c r="AI12" s="8"/>
      <c r="AJ12" s="19"/>
      <c r="AK12" s="23"/>
      <c r="AL12" s="8"/>
      <c r="AM12" s="19"/>
      <c r="AN12" s="8"/>
      <c r="AO12" s="19"/>
      <c r="AP12" s="19"/>
      <c r="AQ12" s="8"/>
    </row>
    <row r="13" spans="1:43" s="5" customFormat="1">
      <c r="A13" s="4" t="s">
        <v>16</v>
      </c>
      <c r="B13" s="21">
        <f t="shared" si="4"/>
        <v>112.1</v>
      </c>
      <c r="C13" s="22">
        <f t="shared" si="4"/>
        <v>165.10000000000002</v>
      </c>
      <c r="D13" s="23">
        <f t="shared" si="5"/>
        <v>147.27921498661911</v>
      </c>
      <c r="E13" s="28">
        <v>0.9</v>
      </c>
      <c r="F13" s="28">
        <v>0</v>
      </c>
      <c r="G13" s="23">
        <f t="shared" si="8"/>
        <v>0</v>
      </c>
      <c r="H13" s="19"/>
      <c r="I13" s="19"/>
      <c r="J13" s="26" t="str">
        <f>IF(H13=0," ",IF(I13/H13*100&gt;200,"св.200",I13/H13))</f>
        <v xml:space="preserve"> </v>
      </c>
      <c r="K13" s="19"/>
      <c r="L13" s="19"/>
      <c r="M13" s="26" t="str">
        <f>IF(K13=0," ",IF(L13/K13*100&gt;200,"св.200",L13/K13))</f>
        <v xml:space="preserve"> </v>
      </c>
      <c r="N13" s="8"/>
      <c r="O13" s="19"/>
      <c r="P13" s="23"/>
      <c r="Q13" s="8"/>
      <c r="R13" s="19"/>
      <c r="S13" s="23"/>
      <c r="T13" s="8"/>
      <c r="U13" s="8"/>
      <c r="V13" s="23"/>
      <c r="W13" s="28">
        <v>4.9000000000000004</v>
      </c>
      <c r="X13" s="28">
        <v>5.3</v>
      </c>
      <c r="Y13" s="23">
        <f t="shared" si="6"/>
        <v>108.16326530612244</v>
      </c>
      <c r="Z13" s="30">
        <v>106.3</v>
      </c>
      <c r="AA13" s="30">
        <v>159.80000000000001</v>
      </c>
      <c r="AB13" s="23">
        <f t="shared" si="7"/>
        <v>150.32925682031987</v>
      </c>
      <c r="AC13" s="8"/>
      <c r="AD13" s="19"/>
      <c r="AE13" s="23"/>
      <c r="AF13" s="8"/>
      <c r="AG13" s="19"/>
      <c r="AH13" s="8"/>
      <c r="AI13" s="8"/>
      <c r="AJ13" s="19"/>
      <c r="AK13" s="23"/>
      <c r="AL13" s="8"/>
      <c r="AM13" s="19"/>
      <c r="AN13" s="8"/>
      <c r="AO13" s="19"/>
      <c r="AP13" s="19"/>
      <c r="AQ13" s="8"/>
    </row>
    <row r="14" spans="1:43" s="15" customFormat="1">
      <c r="A14" s="13" t="s">
        <v>18</v>
      </c>
      <c r="B14" s="21">
        <f>SUM(B10:B13)</f>
        <v>1211.1999999999998</v>
      </c>
      <c r="C14" s="21">
        <f>SUM(C10:C13)</f>
        <v>874.69999999999993</v>
      </c>
      <c r="D14" s="21">
        <f t="shared" si="5"/>
        <v>72.217635402906211</v>
      </c>
      <c r="E14" s="21">
        <f>SUM(E10:E13)</f>
        <v>727.39999999999986</v>
      </c>
      <c r="F14" s="21">
        <f>SUM(F10:F13)</f>
        <v>433.3</v>
      </c>
      <c r="G14" s="21">
        <f t="shared" si="3"/>
        <v>0.59568325543029987</v>
      </c>
      <c r="H14" s="21">
        <f>SUM(H10:H13)</f>
        <v>0</v>
      </c>
      <c r="I14" s="21">
        <f>SUM(I10:I13)</f>
        <v>0</v>
      </c>
      <c r="J14" s="21" t="str">
        <f>IF(H14=0," ",IF(I14/H14*100&gt;200,"св.200",I14/H14))</f>
        <v xml:space="preserve"> </v>
      </c>
      <c r="K14" s="21">
        <f>SUM(K10:K13)</f>
        <v>0</v>
      </c>
      <c r="L14" s="21">
        <f>SUM(L10:L13)</f>
        <v>0</v>
      </c>
      <c r="M14" s="21" t="str">
        <f>IF(K14=0," ",IF(L14/K14*100&gt;200,"св.200",L14/K14))</f>
        <v xml:space="preserve"> </v>
      </c>
      <c r="N14" s="21">
        <f>SUM(N10:N13)</f>
        <v>0</v>
      </c>
      <c r="O14" s="21">
        <f>SUM(O10:O13)</f>
        <v>0</v>
      </c>
      <c r="P14" s="21" t="str">
        <f>IF(N14=0," ",IF(O14/N14*100&gt;200,"св.200",O14/N14))</f>
        <v xml:space="preserve"> </v>
      </c>
      <c r="Q14" s="21">
        <f>SUM(Q10:Q13)</f>
        <v>0</v>
      </c>
      <c r="R14" s="21">
        <f>SUM(R10:R13)</f>
        <v>3</v>
      </c>
      <c r="S14" s="21" t="str">
        <f>IF(Q14=0," ",IF(R14/Q14*100&gt;200,"св.200",R14/Q14))</f>
        <v xml:space="preserve"> </v>
      </c>
      <c r="T14" s="21">
        <f>SUM(T10:T13)</f>
        <v>0</v>
      </c>
      <c r="U14" s="21">
        <f>SUM(U10:U13)</f>
        <v>0</v>
      </c>
      <c r="V14" s="21" t="str">
        <f>IF(T14=0," ",IF(U14/T14*100&gt;200,"св.200",U14/T14))</f>
        <v xml:space="preserve"> </v>
      </c>
      <c r="W14" s="21">
        <f>SUM(W10:W13)</f>
        <v>167.20000000000002</v>
      </c>
      <c r="X14" s="21">
        <f>SUM(X10:X13)</f>
        <v>105.39999999999999</v>
      </c>
      <c r="Y14" s="21">
        <f>IF(W14=0," ",IF(X14/W14*100&gt;200,"св.200",X14/W14))</f>
        <v>0.63038277511961716</v>
      </c>
      <c r="Z14" s="21">
        <f>SUM(Z10:Z13)</f>
        <v>316.60000000000002</v>
      </c>
      <c r="AA14" s="21">
        <f>SUM(AA10:AA13)</f>
        <v>333</v>
      </c>
      <c r="AB14" s="21">
        <f t="shared" si="7"/>
        <v>105.18003790271635</v>
      </c>
      <c r="AC14" s="21">
        <f>SUM(AC10:AC13)</f>
        <v>0</v>
      </c>
      <c r="AD14" s="21">
        <f>SUM(AD10:AD13)</f>
        <v>0</v>
      </c>
      <c r="AE14" s="21" t="str">
        <f>IF(AC14=0," ",IF(AD14/AC14*100&gt;200,"св.200",AD14/AC14))</f>
        <v xml:space="preserve"> </v>
      </c>
      <c r="AF14" s="21">
        <f>SUM(AF10:AF13)</f>
        <v>0</v>
      </c>
      <c r="AG14" s="21">
        <f>SUM(AG10:AG13)</f>
        <v>0</v>
      </c>
      <c r="AH14" s="21" t="str">
        <f>IF(AF14=0," ",IF(AG14/AF14*100&gt;200,"св.200",AG14/AF14))</f>
        <v xml:space="preserve"> </v>
      </c>
      <c r="AI14" s="21">
        <f>SUM(AI10:AI13)</f>
        <v>0</v>
      </c>
      <c r="AJ14" s="21">
        <f>SUM(AJ10:AJ13)</f>
        <v>0</v>
      </c>
      <c r="AK14" s="21" t="str">
        <f>IF(AI14=0," ",IF(AJ14/AI14*100&gt;200,"св.200",AJ14/AI14))</f>
        <v xml:space="preserve"> </v>
      </c>
      <c r="AL14" s="14">
        <f>SUM(AL10:AL13)</f>
        <v>0</v>
      </c>
      <c r="AM14" s="14">
        <f>SUM(AM10:AM13)</f>
        <v>0</v>
      </c>
      <c r="AN14" s="14" t="str">
        <f>IF(AL14=0," ",IF(AM14/AL14*100&gt;200,"св.200",AM14/AL14))</f>
        <v xml:space="preserve"> </v>
      </c>
      <c r="AO14" s="14">
        <f>SUM(AO10:AO13)</f>
        <v>0</v>
      </c>
      <c r="AP14" s="14">
        <f>SUM(AP10:AP13)</f>
        <v>0</v>
      </c>
      <c r="AQ14" s="14" t="str">
        <f>IF(AO14=0," ",IF(AP14/AO14*100&gt;200,"св.200",AP14/AO14))</f>
        <v xml:space="preserve"> </v>
      </c>
    </row>
    <row r="15" spans="1:43" s="15" customFormat="1">
      <c r="A15" s="13" t="s">
        <v>17</v>
      </c>
      <c r="B15" s="21">
        <f>B8+B14</f>
        <v>1528.1999999999998</v>
      </c>
      <c r="C15" s="21">
        <f>C8+C14</f>
        <v>1432.5</v>
      </c>
      <c r="D15" s="21">
        <f t="shared" si="5"/>
        <v>93.737730663525724</v>
      </c>
      <c r="E15" s="21">
        <f>E8+E14</f>
        <v>997.39999999999986</v>
      </c>
      <c r="F15" s="21">
        <f>F8+F14</f>
        <v>879.90000000000009</v>
      </c>
      <c r="G15" s="21">
        <f t="shared" si="3"/>
        <v>0.88219370362943672</v>
      </c>
      <c r="H15" s="21">
        <f>H8+H14</f>
        <v>18</v>
      </c>
      <c r="I15" s="21">
        <f>I8+I14</f>
        <v>23.7</v>
      </c>
      <c r="J15" s="21">
        <f>I15/H15*100</f>
        <v>131.66666666666666</v>
      </c>
      <c r="K15" s="21">
        <f>K8+K14</f>
        <v>0</v>
      </c>
      <c r="L15" s="21">
        <f>L8+L14</f>
        <v>0</v>
      </c>
      <c r="M15" s="21" t="e">
        <f>L15/K15*100</f>
        <v>#DIV/0!</v>
      </c>
      <c r="N15" s="21">
        <f>N8+N14</f>
        <v>0.7</v>
      </c>
      <c r="O15" s="21">
        <f>O8+O14</f>
        <v>0.7</v>
      </c>
      <c r="P15" s="21">
        <f>O15/N15*100</f>
        <v>100</v>
      </c>
      <c r="Q15" s="21">
        <f>Q8+Q14</f>
        <v>0</v>
      </c>
      <c r="R15" s="21">
        <f>R8+R14</f>
        <v>10.1</v>
      </c>
      <c r="S15" s="21" t="str">
        <f>IF(Q15=0," ",IF(R15/Q15*100&gt;200,"св.200",R15/Q15))</f>
        <v xml:space="preserve"> </v>
      </c>
      <c r="T15" s="21">
        <f>T8+T14</f>
        <v>0</v>
      </c>
      <c r="U15" s="21">
        <f>U8+U14</f>
        <v>39.200000000000003</v>
      </c>
      <c r="V15" s="21" t="str">
        <f>IF(T15=0," ",IF(U15/T15*100&gt;200,"св.200",U15/T15))</f>
        <v xml:space="preserve"> </v>
      </c>
      <c r="W15" s="21">
        <f>W8+W14</f>
        <v>167.20000000000002</v>
      </c>
      <c r="X15" s="21">
        <f>X8+X14</f>
        <v>105.39999999999999</v>
      </c>
      <c r="Y15" s="21">
        <f>X15/W15*100</f>
        <v>63.038277511961716</v>
      </c>
      <c r="Z15" s="21">
        <f>Z8+Z14</f>
        <v>316.60000000000002</v>
      </c>
      <c r="AA15" s="21">
        <f>AA8+AA14</f>
        <v>333</v>
      </c>
      <c r="AB15" s="21">
        <f t="shared" si="7"/>
        <v>105.18003790271635</v>
      </c>
      <c r="AC15" s="21">
        <f>AC8+AC14</f>
        <v>28.3</v>
      </c>
      <c r="AD15" s="21">
        <f>AD8+AD14</f>
        <v>40.5</v>
      </c>
      <c r="AE15" s="21">
        <f>AD15/AC15*100</f>
        <v>143.1095406360424</v>
      </c>
      <c r="AF15" s="21">
        <f>AF8+AF14</f>
        <v>0</v>
      </c>
      <c r="AG15" s="21">
        <f>AG8+AG14</f>
        <v>0</v>
      </c>
      <c r="AH15" s="21" t="str">
        <f>IF(AF15=0," ",IF(AG15/AF15*100&gt;200,"св.200",AG15/AF15))</f>
        <v xml:space="preserve"> </v>
      </c>
      <c r="AI15" s="21">
        <f>AI8+AI14</f>
        <v>0</v>
      </c>
      <c r="AJ15" s="21">
        <f>AJ8+AJ14</f>
        <v>0</v>
      </c>
      <c r="AK15" s="21" t="str">
        <f>IF(AI15=0," ",IF(AJ15/AI15*100&gt;200,"св.200",AJ15/AI15))</f>
        <v xml:space="preserve"> </v>
      </c>
      <c r="AL15" s="14">
        <f>AL8+AL14</f>
        <v>0</v>
      </c>
      <c r="AM15" s="14">
        <f>AM8+AM14</f>
        <v>0</v>
      </c>
      <c r="AN15" s="14"/>
      <c r="AO15" s="14">
        <f>AO8+AO14</f>
        <v>0</v>
      </c>
      <c r="AP15" s="14">
        <f>AP8+AP14</f>
        <v>0</v>
      </c>
      <c r="AQ15" s="14"/>
    </row>
    <row r="16" spans="1:43" s="5" customFormat="1">
      <c r="A16" s="9"/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8" spans="1:13" ht="36.75" customHeight="1">
      <c r="A18" s="43"/>
      <c r="B18" s="43"/>
      <c r="C18" s="43"/>
      <c r="D18" s="43"/>
      <c r="E18" s="43"/>
      <c r="F18" s="43"/>
      <c r="G18" s="43"/>
      <c r="H18" s="25"/>
      <c r="I18" s="25"/>
      <c r="J18" s="25"/>
      <c r="K18" s="25"/>
      <c r="L18" s="25"/>
      <c r="M18" s="25"/>
    </row>
  </sheetData>
  <mergeCells count="31">
    <mergeCell ref="A18:G18"/>
    <mergeCell ref="B4:C5"/>
    <mergeCell ref="K4:L5"/>
    <mergeCell ref="M4:M6"/>
    <mergeCell ref="A4:A6"/>
    <mergeCell ref="G4:G6"/>
    <mergeCell ref="H4:I5"/>
    <mergeCell ref="D4:D6"/>
    <mergeCell ref="J4:J6"/>
    <mergeCell ref="E4:F5"/>
    <mergeCell ref="AC4:AD5"/>
    <mergeCell ref="P4:P6"/>
    <mergeCell ref="S4:S6"/>
    <mergeCell ref="T4:U5"/>
    <mergeCell ref="N4:O5"/>
    <mergeCell ref="Q4:R5"/>
    <mergeCell ref="V4:V6"/>
    <mergeCell ref="Z4:AA5"/>
    <mergeCell ref="Y4:Y6"/>
    <mergeCell ref="W4:X5"/>
    <mergeCell ref="AQ5:AQ6"/>
    <mergeCell ref="AF5:AG5"/>
    <mergeCell ref="AH5:AH6"/>
    <mergeCell ref="AB4:AB6"/>
    <mergeCell ref="AF4:AQ4"/>
    <mergeCell ref="AK5:AK6"/>
    <mergeCell ref="AI5:AJ5"/>
    <mergeCell ref="AL5:AM5"/>
    <mergeCell ref="AO5:AP5"/>
    <mergeCell ref="AN5:AN6"/>
    <mergeCell ref="AE4:AE6"/>
  </mergeCells>
  <pageMargins left="7.874015748031496E-2" right="7.874015748031496E-2" top="0.74803149606299213" bottom="0.47244094488188981" header="0.23622047244094491" footer="0.31496062992125984"/>
  <pageSetup paperSize="9" scale="54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динамика недоимки</vt:lpstr>
      <vt:lpstr>'динамика недоимки'!Заголовки_для_печати</vt:lpstr>
      <vt:lpstr>'динамика недоимки'!Область_печати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Баканова Ирина Владимировна</dc:creator>
  <cp:lastModifiedBy>Ginzzu</cp:lastModifiedBy>
  <cp:lastPrinted>2022-01-18T11:50:04Z</cp:lastPrinted>
  <dcterms:created xsi:type="dcterms:W3CDTF">2014-06-09T12:14:06Z</dcterms:created>
  <dcterms:modified xsi:type="dcterms:W3CDTF">2026-05-27T10:44:11Z</dcterms:modified>
</cp:coreProperties>
</file>