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105" windowWidth="15720" windowHeight="12870" activeTab="1"/>
  </bookViews>
  <sheets>
    <sheet name="в разрезе разделов-подразделов" sheetId="1" r:id="rId1"/>
    <sheet name="в разрезе муниципальных програм" sheetId="4" r:id="rId2"/>
  </sheets>
  <definedNames>
    <definedName name="_xlnm.Print_Titles" localSheetId="1">'в разрезе муниципальных програм'!$A:$A</definedName>
    <definedName name="_xlnm.Print_Titles" localSheetId="0">'в разрезе разделов-подразделов'!$A:$A</definedName>
  </definedNames>
  <calcPr calcId="125725"/>
</workbook>
</file>

<file path=xl/calcChain.xml><?xml version="1.0" encoding="utf-8"?>
<calcChain xmlns="http://schemas.openxmlformats.org/spreadsheetml/2006/main">
  <c r="G31" i="1"/>
  <c r="F31"/>
  <c r="E30"/>
  <c r="D30"/>
  <c r="C30"/>
  <c r="G19"/>
  <c r="E18"/>
  <c r="D18"/>
  <c r="C18"/>
  <c r="F19"/>
  <c r="D24"/>
  <c r="D26" i="4"/>
  <c r="C26"/>
  <c r="B26"/>
  <c r="E40"/>
  <c r="F16" i="1"/>
  <c r="F29"/>
  <c r="G20"/>
  <c r="E39" i="4"/>
  <c r="F24"/>
  <c r="F32"/>
  <c r="F31"/>
  <c r="C41" i="1"/>
  <c r="E41"/>
  <c r="D32"/>
  <c r="D41"/>
  <c r="G44"/>
  <c r="F44"/>
  <c r="G37"/>
  <c r="G25"/>
  <c r="G23"/>
  <c r="G17"/>
  <c r="F16" i="4"/>
  <c r="F19"/>
  <c r="F37"/>
  <c r="F34"/>
  <c r="F20"/>
  <c r="F11"/>
  <c r="G47" i="1"/>
  <c r="B8" i="4"/>
  <c r="C46" i="1"/>
  <c r="C39"/>
  <c r="C32"/>
  <c r="C28"/>
  <c r="C24"/>
  <c r="C15"/>
  <c r="C8"/>
  <c r="C48" s="1"/>
  <c r="G26"/>
  <c r="E38" i="4"/>
  <c r="E37"/>
  <c r="C8"/>
  <c r="E25"/>
  <c r="E32"/>
  <c r="F17" i="1"/>
  <c r="E35" i="4"/>
  <c r="E28"/>
  <c r="F20" i="1"/>
  <c r="F13"/>
  <c r="F11"/>
  <c r="G22"/>
  <c r="G21"/>
  <c r="G35"/>
  <c r="F21"/>
  <c r="F36" i="4"/>
  <c r="G40" i="1"/>
  <c r="G27"/>
  <c r="E19" i="4"/>
  <c r="E27"/>
  <c r="E46" i="1"/>
  <c r="G46" s="1"/>
  <c r="E39"/>
  <c r="E32"/>
  <c r="E28"/>
  <c r="E24"/>
  <c r="E8"/>
  <c r="G8" s="1"/>
  <c r="E15"/>
  <c r="E24" i="4"/>
  <c r="F29"/>
  <c r="F23"/>
  <c r="F22"/>
  <c r="F18"/>
  <c r="F17"/>
  <c r="F15"/>
  <c r="F13"/>
  <c r="F12"/>
  <c r="F10"/>
  <c r="E36"/>
  <c r="E34"/>
  <c r="E33"/>
  <c r="E31"/>
  <c r="E30"/>
  <c r="E29"/>
  <c r="E14"/>
  <c r="D8" i="1"/>
  <c r="G12"/>
  <c r="D8" i="4"/>
  <c r="E9"/>
  <c r="F9"/>
  <c r="E10"/>
  <c r="E11"/>
  <c r="E12"/>
  <c r="E13"/>
  <c r="E15"/>
  <c r="E16"/>
  <c r="E17"/>
  <c r="E18"/>
  <c r="E20"/>
  <c r="E21"/>
  <c r="E22"/>
  <c r="E23"/>
  <c r="G9" i="1"/>
  <c r="G10"/>
  <c r="G14"/>
  <c r="G16"/>
  <c r="G33"/>
  <c r="G34"/>
  <c r="G38"/>
  <c r="G42"/>
  <c r="F9"/>
  <c r="F10"/>
  <c r="F12"/>
  <c r="F14"/>
  <c r="F22"/>
  <c r="F23"/>
  <c r="F25"/>
  <c r="F26"/>
  <c r="F27"/>
  <c r="F33"/>
  <c r="F34"/>
  <c r="F35"/>
  <c r="F37"/>
  <c r="F38"/>
  <c r="F40"/>
  <c r="F42"/>
  <c r="F43"/>
  <c r="F45"/>
  <c r="F47"/>
  <c r="D46"/>
  <c r="D39"/>
  <c r="D28"/>
  <c r="F28" s="1"/>
  <c r="D15"/>
  <c r="C41" i="4" l="1"/>
  <c r="E8"/>
  <c r="B41"/>
  <c r="F30" i="1"/>
  <c r="G32"/>
  <c r="E26" i="4"/>
  <c r="F46" i="1"/>
  <c r="D41" i="4"/>
  <c r="F41" i="1"/>
  <c r="F26" i="4"/>
  <c r="G30" i="1"/>
  <c r="F24"/>
  <c r="G15"/>
  <c r="F18"/>
  <c r="G18"/>
  <c r="G24"/>
  <c r="D48"/>
  <c r="F39"/>
  <c r="G41"/>
  <c r="F8"/>
  <c r="F15"/>
  <c r="E48"/>
  <c r="G39"/>
  <c r="F32"/>
  <c r="F8" i="4"/>
  <c r="E41" l="1"/>
  <c r="F41"/>
  <c r="G48" i="1"/>
  <c r="F48"/>
</calcChain>
</file>

<file path=xl/sharedStrings.xml><?xml version="1.0" encoding="utf-8"?>
<sst xmlns="http://schemas.openxmlformats.org/spreadsheetml/2006/main" count="156" uniqueCount="134">
  <si>
    <t>5</t>
  </si>
  <si>
    <t>6</t>
  </si>
  <si>
    <t>7</t>
  </si>
  <si>
    <t>(тыс.руб.)</t>
  </si>
  <si>
    <t>в разрезе разделов-подразделов бюджетной классификации РФ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</si>
  <si>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</si>
  <si>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</si>
  <si>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</si>
  <si>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</si>
  <si>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</si>
  <si>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</si>
  <si>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</si>
  <si>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</si>
  <si>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 Резервные фонды</t>
  </si>
  <si>
    <t xml:space="preserve"> 000 0111 0000000000 000</t>
  </si>
  <si>
    <t xml:space="preserve">  Другие общегосударственные вопросы</t>
  </si>
  <si>
    <t xml:space="preserve"> 000 0113 0000000000 000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</si>
  <si>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</si>
  <si>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</si>
  <si>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</si>
  <si>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</si>
  <si>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000 0310 0000000000 000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</si>
  <si>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</si>
  <si>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</si>
  <si>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</si>
  <si>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</si>
  <si>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 Транспорт</t>
  </si>
  <si>
    <t xml:space="preserve"> 000 0408 0000000000 000</t>
  </si>
  <si>
    <t xml:space="preserve">  Дорожное хозяйство (дорожные фонды)</t>
  </si>
  <si>
    <t xml:space="preserve"> 000 0409 0000000000 000</t>
  </si>
  <si>
    <t xml:space="preserve">  Другие вопросы в области национальной экономики</t>
  </si>
  <si>
    <t xml:space="preserve"> 000 0412 0000000000 000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</si>
  <si>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</si>
  <si>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</si>
  <si>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</si>
  <si>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</si>
  <si>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 Коммунальное хозяйство</t>
  </si>
  <si>
    <t xml:space="preserve"> 000 0502 0000000000 000</t>
  </si>
  <si>
    <t xml:space="preserve">  Благоустройство</t>
  </si>
  <si>
    <t xml:space="preserve"> 000 0503 0000000000 000</t>
  </si>
  <si>
    <t xml:space="preserve">  ОХРАНА ОКРУЖАЮЩЕЙ СРЕДЫ</t>
  </si>
  <si>
    <t xml:space="preserve"> 000 0600 0000000000 000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</si>
  <si>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</si>
  <si>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</si>
  <si>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</si>
  <si>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</si>
  <si>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 Общее образование</t>
  </si>
  <si>
    <t xml:space="preserve"> 000 0702 0000000000 000</t>
  </si>
  <si>
    <t xml:space="preserve"> 000 0703 0000000000 000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</si>
  <si>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</si>
  <si>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</si>
  <si>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 Молодежная политика и оздоровление детей</t>
  </si>
  <si>
    <t xml:space="preserve"> 000 0707 0000000000 000</t>
  </si>
  <si>
    <t xml:space="preserve">  Другие вопросы в области образования</t>
  </si>
  <si>
    <t xml:space="preserve"> 000 0709 0000000000 000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</si>
  <si>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</si>
  <si>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</si>
  <si>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</si>
  <si>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</si>
  <si>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</si>
  <si>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</si>
  <si>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</si>
  <si>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</si>
  <si>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 Социальное обеспечение населения</t>
  </si>
  <si>
    <t xml:space="preserve"> 000 1003 0000000000 000</t>
  </si>
  <si>
    <t xml:space="preserve">  Охрана семьи и детства</t>
  </si>
  <si>
    <t xml:space="preserve"> 000 1004 0000000000 000</t>
  </si>
  <si>
    <t xml:space="preserve">  ФИЗИЧЕСКАЯ КУЛЬТУРА И СПОРТ</t>
  </si>
  <si>
    <t xml:space="preserve"> 000 1100 0000000000 000</t>
  </si>
  <si>
    <t xml:space="preserve">  Массовый спорт</t>
  </si>
  <si>
    <t xml:space="preserve"> 000 1102 0000000000 000</t>
  </si>
  <si>
    <t>Расходы бюджета - ИТОГО</t>
  </si>
  <si>
    <t>х</t>
  </si>
  <si>
    <t xml:space="preserve"> Наименование показателя</t>
  </si>
  <si>
    <t>Код расходов по БК</t>
  </si>
  <si>
    <t>2</t>
  </si>
  <si>
    <t>4</t>
  </si>
  <si>
    <t>наименование муниципальной программы</t>
  </si>
  <si>
    <t>в разрезе муниципальных программ Верхнеландеховского муниципального района и непрограммных направлений деятельности</t>
  </si>
  <si>
    <t>Развитие образования Верхнеландеховского муниципального района</t>
  </si>
  <si>
    <t>Развитие культуры и туризма в Верхнеландеховском муниципальном районе</t>
  </si>
  <si>
    <t>Развитие физической культуры и  спорта в Верхнеландеховском муниципальном районе</t>
  </si>
  <si>
    <t>Молодое поколение</t>
  </si>
  <si>
    <t>Забота и внимание</t>
  </si>
  <si>
    <t>Обеспечение доступным и комфортным жильем граждан Верхнеландеховского муниципального района</t>
  </si>
  <si>
    <t>Развитие транспортной системы Верхнеландеховского муниципального района</t>
  </si>
  <si>
    <t>Охрана окружающей среды в Верхнеландеховском муниципальном районе</t>
  </si>
  <si>
    <t>Поддержка и развитие информационно-коммуникационных технологий в Верхнеландеховском муниципальном районе</t>
  </si>
  <si>
    <t>Организация деятельности органов местного самоуправления Верхнеландеховского муниципального района на решение вопросов местного значения</t>
  </si>
  <si>
    <t>Содействие развитию малого и среднего предпринимательства в Верхнеландеховском муниципальном районе</t>
  </si>
  <si>
    <t>Управление имуществом Верхнеландеховского муниципального района</t>
  </si>
  <si>
    <t>Предупреждение и ликвидация чрезвычайных ситуаций в Верхнеландеховском муниципальном районе</t>
  </si>
  <si>
    <t>Повышение качества и доступности государственных и муниципальных услуг в Верхнеландеховском муниципальном районе</t>
  </si>
  <si>
    <t>Обеспечение функционирования систем жизнеобеспечения на территориях сельских поселений Верхнеландеховского муниципального района</t>
  </si>
  <si>
    <t>Непрограммные направления деятельности:</t>
  </si>
  <si>
    <t>Наказы избирателей депутатам Ивановской областной Думы</t>
  </si>
  <si>
    <t>Обеспечение услугами жилищно-коммунального хозяйства населения городского поселения</t>
  </si>
  <si>
    <t>Благоустройство территории городского поселения</t>
  </si>
  <si>
    <t>Пожарная безопасность на территории городского поселения</t>
  </si>
  <si>
    <t>Организация культурно-массовых мероприятий на территории городского поселения</t>
  </si>
  <si>
    <t>ВСЕГО РАСХОДОВ:</t>
  </si>
  <si>
    <t>Муниципальные программы Верхнеландеховского муниципального района:</t>
  </si>
  <si>
    <t>Судебная система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</si>
  <si>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</si>
  <si>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градостроительной деятельности Верхнеландеховского муниципального района</t>
  </si>
  <si>
    <t xml:space="preserve"> 000 0105 0000000000 000</t>
  </si>
  <si>
    <t xml:space="preserve"> 000 0605 0000000000 000</t>
  </si>
  <si>
    <t>Другие вопросы в области окружающей среды</t>
  </si>
  <si>
    <t>Дополнительное образование детей</t>
  </si>
  <si>
    <t>Контрольно счетная комиссия Верхнеландеховского муниципального района</t>
  </si>
  <si>
    <t>Мероприятия по энергосбережению и повышению энергетической эффективности</t>
  </si>
  <si>
    <t>Предоставление мер социальной поддержки детям-сиротам и детям, оставшимся без попечения родителей, лицам из числа указанной категории граждан</t>
  </si>
  <si>
    <t>Поощрение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</si>
  <si>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св.200%</t>
  </si>
  <si>
    <t>Проведение кадастровых работ в целях образования земельных участков, государственная собственность на которые не разграничена на территории Верхнеландеховского муниципального района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</si>
  <si>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</si>
  <si>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Участие в реализации проекта «Код будущего»</t>
  </si>
  <si>
    <t xml:space="preserve"> 000 1006 0000000000 000</t>
  </si>
  <si>
    <t xml:space="preserve"> Реализация отдельных функций (мероприятий) органами местного самоуправления</t>
  </si>
  <si>
    <t>Исполнение бюджетных назначений по расходам в 2025 году, динамика исполнения расходной части в 2024-2025 годах</t>
  </si>
  <si>
    <t>план на 2025 год</t>
  </si>
  <si>
    <t>динамика расходов 2025/2024</t>
  </si>
  <si>
    <t xml:space="preserve">динамика расходов 2025/2024 </t>
  </si>
  <si>
    <t>Исполнение судебных актов</t>
  </si>
  <si>
    <t>исполнено на 01.01.2025</t>
  </si>
  <si>
    <t>исполнено на 01.01.2026</t>
  </si>
  <si>
    <t>% исполнения на 01.01.2026</t>
  </si>
  <si>
    <t>по состоянию на 01.01.2026</t>
  </si>
  <si>
    <t>Топливно-энергетический комплекс</t>
  </si>
  <si>
    <t>000 0402 0000000000 000</t>
  </si>
  <si>
    <t>ОХРАНА ОКРУЖАЮЩЕЙ СРЕДЫ</t>
  </si>
  <si>
    <t>000 0600 0000000000 000</t>
  </si>
  <si>
    <t>000 0605 0000000000 000</t>
  </si>
  <si>
    <t>Выполнение обязательств, возникших в связи с содержанием и обслуживанием объектов теплоснабжения, находящихся в муниципальной собственности, в рамках судебных актов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</si>
</sst>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.0"/>
  </numFmts>
  <fonts count="1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Arial CY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3" fillId="2" borderId="15">
      <alignment horizontal="right" vertical="top" shrinkToFit="1"/>
    </xf>
    <xf numFmtId="49" fontId="4" fillId="0" borderId="16">
      <alignment horizontal="center" wrapText="1"/>
    </xf>
    <xf numFmtId="49" fontId="4" fillId="0" borderId="17">
      <alignment horizontal="center" wrapText="1"/>
    </xf>
    <xf numFmtId="49" fontId="4" fillId="0" borderId="18">
      <alignment horizontal="center"/>
    </xf>
    <xf numFmtId="4" fontId="4" fillId="0" borderId="18">
      <alignment horizontal="right"/>
    </xf>
    <xf numFmtId="0" fontId="4" fillId="0" borderId="19">
      <alignment horizontal="left" wrapText="1"/>
    </xf>
    <xf numFmtId="0" fontId="5" fillId="0" borderId="20">
      <alignment horizontal="left" wrapText="1"/>
    </xf>
    <xf numFmtId="0" fontId="4" fillId="0" borderId="21">
      <alignment horizontal="left" wrapText="1" indent="2"/>
    </xf>
    <xf numFmtId="0" fontId="7" fillId="0" borderId="0"/>
  </cellStyleXfs>
  <cellXfs count="66">
    <xf numFmtId="0" fontId="0" fillId="0" borderId="0" xfId="0"/>
    <xf numFmtId="0" fontId="8" fillId="0" borderId="0" xfId="0" applyFont="1"/>
    <xf numFmtId="49" fontId="0" fillId="0" borderId="0" xfId="0" applyNumberFormat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165" fontId="9" fillId="3" borderId="1" xfId="0" applyNumberFormat="1" applyFont="1" applyFill="1" applyBorder="1" applyAlignment="1">
      <alignment horizontal="right" vertical="top"/>
    </xf>
    <xf numFmtId="0" fontId="10" fillId="0" borderId="0" xfId="0" applyFont="1" applyAlignment="1"/>
    <xf numFmtId="0" fontId="0" fillId="0" borderId="0" xfId="0" applyAlignment="1"/>
    <xf numFmtId="49" fontId="8" fillId="4" borderId="2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center"/>
    </xf>
    <xf numFmtId="49" fontId="8" fillId="4" borderId="4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49" fontId="8" fillId="4" borderId="5" xfId="0" applyNumberFormat="1" applyFont="1" applyFill="1" applyBorder="1" applyAlignment="1">
      <alignment horizontal="center"/>
    </xf>
    <xf numFmtId="49" fontId="11" fillId="4" borderId="1" xfId="4" applyNumberFormat="1" applyFont="1" applyFill="1" applyBorder="1" applyAlignment="1" applyProtection="1">
      <alignment horizontal="center" vertical="top"/>
    </xf>
    <xf numFmtId="165" fontId="9" fillId="4" borderId="1" xfId="0" applyNumberFormat="1" applyFont="1" applyFill="1" applyBorder="1" applyAlignment="1">
      <alignment horizontal="center" vertical="top"/>
    </xf>
    <xf numFmtId="164" fontId="9" fillId="4" borderId="1" xfId="0" applyNumberFormat="1" applyFont="1" applyFill="1" applyBorder="1" applyAlignment="1">
      <alignment horizontal="center" vertical="top"/>
    </xf>
    <xf numFmtId="49" fontId="12" fillId="4" borderId="1" xfId="4" applyNumberFormat="1" applyFont="1" applyFill="1" applyBorder="1" applyAlignment="1" applyProtection="1">
      <alignment horizontal="center" vertical="top"/>
    </xf>
    <xf numFmtId="164" fontId="8" fillId="4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right"/>
    </xf>
    <xf numFmtId="164" fontId="9" fillId="3" borderId="1" xfId="0" applyNumberFormat="1" applyFont="1" applyFill="1" applyBorder="1" applyAlignment="1">
      <alignment horizontal="center" vertical="top"/>
    </xf>
    <xf numFmtId="164" fontId="8" fillId="3" borderId="1" xfId="0" applyNumberFormat="1" applyFont="1" applyFill="1" applyBorder="1" applyAlignment="1">
      <alignment horizontal="center" vertical="top"/>
    </xf>
    <xf numFmtId="165" fontId="8" fillId="5" borderId="1" xfId="0" applyNumberFormat="1" applyFont="1" applyFill="1" applyBorder="1" applyAlignment="1">
      <alignment horizontal="center" vertical="top"/>
    </xf>
    <xf numFmtId="165" fontId="8" fillId="5" borderId="1" xfId="0" applyNumberFormat="1" applyFont="1" applyFill="1" applyBorder="1" applyAlignment="1">
      <alignment horizontal="right" vertical="top"/>
    </xf>
    <xf numFmtId="10" fontId="8" fillId="3" borderId="1" xfId="0" applyNumberFormat="1" applyFont="1" applyFill="1" applyBorder="1" applyAlignment="1">
      <alignment horizontal="center" vertical="top"/>
    </xf>
    <xf numFmtId="0" fontId="1" fillId="4" borderId="6" xfId="9" applyFont="1" applyFill="1" applyBorder="1" applyAlignment="1">
      <alignment horizontal="center" vertical="top"/>
    </xf>
    <xf numFmtId="0" fontId="1" fillId="4" borderId="7" xfId="9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0" fontId="11" fillId="4" borderId="9" xfId="8" applyNumberFormat="1" applyFont="1" applyFill="1" applyBorder="1" applyAlignment="1" applyProtection="1">
      <alignment horizontal="left" vertical="top" wrapText="1"/>
    </xf>
    <xf numFmtId="164" fontId="9" fillId="4" borderId="5" xfId="0" applyNumberFormat="1" applyFont="1" applyFill="1" applyBorder="1" applyAlignment="1">
      <alignment horizontal="center" vertical="top"/>
    </xf>
    <xf numFmtId="0" fontId="12" fillId="4" borderId="9" xfId="8" applyNumberFormat="1" applyFont="1" applyFill="1" applyBorder="1" applyAlignment="1" applyProtection="1">
      <alignment horizontal="left" vertical="top" wrapText="1"/>
    </xf>
    <xf numFmtId="164" fontId="8" fillId="4" borderId="5" xfId="0" applyNumberFormat="1" applyFont="1" applyFill="1" applyBorder="1" applyAlignment="1">
      <alignment horizontal="center" vertical="top"/>
    </xf>
    <xf numFmtId="165" fontId="13" fillId="5" borderId="15" xfId="1" applyNumberFormat="1" applyFont="1" applyFill="1" applyBorder="1" applyAlignment="1" applyProtection="1">
      <alignment horizontal="center" vertical="top" shrinkToFit="1"/>
    </xf>
    <xf numFmtId="0" fontId="11" fillId="4" borderId="10" xfId="6" applyNumberFormat="1" applyFont="1" applyFill="1" applyBorder="1" applyAlignment="1" applyProtection="1">
      <alignment horizontal="left" vertical="top" wrapText="1"/>
    </xf>
    <xf numFmtId="49" fontId="11" fillId="4" borderId="11" xfId="2" applyNumberFormat="1" applyFont="1" applyFill="1" applyBorder="1" applyAlignment="1" applyProtection="1">
      <alignment horizontal="center" vertical="top" wrapText="1"/>
    </xf>
    <xf numFmtId="165" fontId="9" fillId="4" borderId="11" xfId="0" applyNumberFormat="1" applyFont="1" applyFill="1" applyBorder="1" applyAlignment="1">
      <alignment horizontal="center" vertical="top"/>
    </xf>
    <xf numFmtId="164" fontId="9" fillId="4" borderId="11" xfId="0" applyNumberFormat="1" applyFont="1" applyFill="1" applyBorder="1" applyAlignment="1">
      <alignment horizontal="center" vertical="top"/>
    </xf>
    <xf numFmtId="164" fontId="9" fillId="4" borderId="12" xfId="0" applyNumberFormat="1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49" fontId="8" fillId="3" borderId="9" xfId="0" applyNumberFormat="1" applyFont="1" applyFill="1" applyBorder="1" applyAlignment="1">
      <alignment horizontal="center"/>
    </xf>
    <xf numFmtId="49" fontId="8" fillId="3" borderId="5" xfId="0" applyNumberFormat="1" applyFont="1" applyFill="1" applyBorder="1" applyAlignment="1">
      <alignment horizontal="center"/>
    </xf>
    <xf numFmtId="0" fontId="11" fillId="3" borderId="9" xfId="0" applyFont="1" applyFill="1" applyBorder="1" applyAlignment="1">
      <alignment vertical="top" wrapText="1"/>
    </xf>
    <xf numFmtId="164" fontId="9" fillId="3" borderId="5" xfId="0" applyNumberFormat="1" applyFont="1" applyFill="1" applyBorder="1" applyAlignment="1">
      <alignment horizontal="center" vertical="top"/>
    </xf>
    <xf numFmtId="0" fontId="8" fillId="3" borderId="9" xfId="0" applyFont="1" applyFill="1" applyBorder="1" applyAlignment="1">
      <alignment vertical="top" wrapText="1"/>
    </xf>
    <xf numFmtId="164" fontId="8" fillId="3" borderId="5" xfId="0" applyNumberFormat="1" applyFont="1" applyFill="1" applyBorder="1" applyAlignment="1">
      <alignment horizontal="center" vertical="top"/>
    </xf>
    <xf numFmtId="0" fontId="9" fillId="3" borderId="9" xfId="0" applyFont="1" applyFill="1" applyBorder="1" applyAlignment="1">
      <alignment vertical="top" wrapText="1"/>
    </xf>
    <xf numFmtId="0" fontId="9" fillId="3" borderId="10" xfId="0" applyFont="1" applyFill="1" applyBorder="1" applyAlignment="1">
      <alignment vertical="top" wrapText="1"/>
    </xf>
    <xf numFmtId="165" fontId="9" fillId="3" borderId="11" xfId="0" applyNumberFormat="1" applyFont="1" applyFill="1" applyBorder="1" applyAlignment="1">
      <alignment horizontal="right" vertical="top"/>
    </xf>
    <xf numFmtId="164" fontId="9" fillId="3" borderId="11" xfId="0" applyNumberFormat="1" applyFont="1" applyFill="1" applyBorder="1" applyAlignment="1">
      <alignment horizontal="center" vertical="top"/>
    </xf>
    <xf numFmtId="164" fontId="9" fillId="3" borderId="12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 wrapText="1"/>
    </xf>
    <xf numFmtId="165" fontId="2" fillId="5" borderId="1" xfId="0" applyNumberFormat="1" applyFont="1" applyFill="1" applyBorder="1" applyAlignment="1">
      <alignment horizontal="center" vertical="top"/>
    </xf>
    <xf numFmtId="0" fontId="8" fillId="3" borderId="13" xfId="0" applyFont="1" applyFill="1" applyBorder="1" applyAlignment="1">
      <alignment vertical="top" wrapText="1"/>
    </xf>
    <xf numFmtId="165" fontId="8" fillId="5" borderId="14" xfId="0" applyNumberFormat="1" applyFont="1" applyFill="1" applyBorder="1" applyAlignment="1">
      <alignment horizontal="right" vertical="top"/>
    </xf>
    <xf numFmtId="164" fontId="8" fillId="3" borderId="14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0" fillId="0" borderId="0" xfId="0" applyAlignment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0">
    <cellStyle name="st25" xfId="1"/>
    <cellStyle name="xl101" xfId="2"/>
    <cellStyle name="xl102" xfId="3"/>
    <cellStyle name="xl103" xfId="4"/>
    <cellStyle name="xl105" xfId="5"/>
    <cellStyle name="xl89" xfId="6"/>
    <cellStyle name="xl91" xfId="7"/>
    <cellStyle name="xl92" xfId="8"/>
    <cellStyle name="Обычный" xfId="0" builtinId="0"/>
    <cellStyle name="Обычный 4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48"/>
  <sheetViews>
    <sheetView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I34" sqref="I34"/>
    </sheetView>
  </sheetViews>
  <sheetFormatPr defaultRowHeight="15"/>
  <cols>
    <col min="1" max="1" width="43.5703125" customWidth="1"/>
    <col min="2" max="2" width="27.7109375" customWidth="1"/>
    <col min="3" max="3" width="14.42578125" customWidth="1"/>
    <col min="4" max="4" width="14.140625" customWidth="1"/>
    <col min="5" max="5" width="17" customWidth="1"/>
    <col min="6" max="6" width="16.5703125" customWidth="1"/>
    <col min="7" max="7" width="17.7109375" customWidth="1"/>
  </cols>
  <sheetData>
    <row r="2" spans="1:7" ht="29.25" customHeight="1">
      <c r="A2" s="59" t="s">
        <v>119</v>
      </c>
      <c r="B2" s="60"/>
      <c r="C2" s="60"/>
      <c r="D2" s="60"/>
      <c r="E2" s="60"/>
      <c r="F2" s="60"/>
      <c r="G2" s="60"/>
    </row>
    <row r="3" spans="1:7" ht="22.5" customHeight="1">
      <c r="A3" s="61" t="s">
        <v>4</v>
      </c>
      <c r="B3" s="60"/>
      <c r="C3" s="60"/>
      <c r="D3" s="60"/>
      <c r="E3" s="60"/>
      <c r="F3" s="60"/>
      <c r="G3" s="60"/>
    </row>
    <row r="4" spans="1:7">
      <c r="A4" s="62" t="s">
        <v>127</v>
      </c>
      <c r="B4" s="63"/>
      <c r="C4" s="63"/>
      <c r="D4" s="63"/>
      <c r="E4" s="63"/>
      <c r="F4" s="63"/>
      <c r="G4" s="63"/>
    </row>
    <row r="5" spans="1:7" ht="15.75" thickBot="1">
      <c r="A5" s="1"/>
      <c r="B5" s="1"/>
      <c r="D5" s="1"/>
      <c r="E5" s="1"/>
      <c r="F5" s="1"/>
      <c r="G5" s="18" t="s">
        <v>3</v>
      </c>
    </row>
    <row r="6" spans="1:7" ht="63" customHeight="1">
      <c r="A6" s="24" t="s">
        <v>73</v>
      </c>
      <c r="B6" s="25" t="s">
        <v>74</v>
      </c>
      <c r="C6" s="26" t="s">
        <v>124</v>
      </c>
      <c r="D6" s="26" t="s">
        <v>120</v>
      </c>
      <c r="E6" s="26" t="s">
        <v>125</v>
      </c>
      <c r="F6" s="26" t="s">
        <v>126</v>
      </c>
      <c r="G6" s="27" t="s">
        <v>121</v>
      </c>
    </row>
    <row r="7" spans="1:7">
      <c r="A7" s="8">
        <v>1</v>
      </c>
      <c r="B7" s="9" t="s">
        <v>75</v>
      </c>
      <c r="C7" s="11" t="s">
        <v>0</v>
      </c>
      <c r="D7" s="10" t="s">
        <v>76</v>
      </c>
      <c r="E7" s="11" t="s">
        <v>0</v>
      </c>
      <c r="F7" s="11" t="s">
        <v>1</v>
      </c>
      <c r="G7" s="12" t="s">
        <v>2</v>
      </c>
    </row>
    <row r="8" spans="1:7" ht="31.5">
      <c r="A8" s="28" t="s">
        <v>5</v>
      </c>
      <c r="B8" s="13" t="s">
        <v>6</v>
      </c>
      <c r="C8" s="14">
        <f>C9+C10+C12+C13+C14+C11</f>
        <v>45314</v>
      </c>
      <c r="D8" s="14">
        <f>D9+D10+D12+D13+D14+D11</f>
        <v>52581.700000000004</v>
      </c>
      <c r="E8" s="14">
        <f>E9+E10+E12+E13+E14+E11</f>
        <v>51987.199999999997</v>
      </c>
      <c r="F8" s="15">
        <f t="shared" ref="F8:F15" si="0">E8/D8</f>
        <v>0.98869378510013928</v>
      </c>
      <c r="G8" s="29">
        <f>E8/C8</f>
        <v>1.1472657456856601</v>
      </c>
    </row>
    <row r="9" spans="1:7" ht="52.5" customHeight="1">
      <c r="A9" s="30" t="s">
        <v>7</v>
      </c>
      <c r="B9" s="16" t="s">
        <v>8</v>
      </c>
      <c r="C9" s="21">
        <v>1767.5</v>
      </c>
      <c r="D9" s="21">
        <v>1999.3</v>
      </c>
      <c r="E9" s="21">
        <v>1999.3</v>
      </c>
      <c r="F9" s="17">
        <f t="shared" si="0"/>
        <v>1</v>
      </c>
      <c r="G9" s="31">
        <f t="shared" ref="G9:G48" si="1">E9/C9</f>
        <v>1.1311456859971711</v>
      </c>
    </row>
    <row r="10" spans="1:7" ht="79.900000000000006" customHeight="1">
      <c r="A10" s="30" t="s">
        <v>9</v>
      </c>
      <c r="B10" s="16" t="s">
        <v>10</v>
      </c>
      <c r="C10" s="21">
        <v>15955.4</v>
      </c>
      <c r="D10" s="21">
        <v>18653.900000000001</v>
      </c>
      <c r="E10" s="21">
        <v>18513.7</v>
      </c>
      <c r="F10" s="17">
        <f t="shared" si="0"/>
        <v>0.99248414540659058</v>
      </c>
      <c r="G10" s="31">
        <f t="shared" si="1"/>
        <v>1.1603406997004149</v>
      </c>
    </row>
    <row r="11" spans="1:7" ht="15.75">
      <c r="A11" s="30" t="s">
        <v>102</v>
      </c>
      <c r="B11" s="16" t="s">
        <v>105</v>
      </c>
      <c r="C11" s="21">
        <v>0</v>
      </c>
      <c r="D11" s="21">
        <v>1.3</v>
      </c>
      <c r="E11" s="21">
        <v>1.3</v>
      </c>
      <c r="F11" s="17">
        <f t="shared" si="0"/>
        <v>1</v>
      </c>
      <c r="G11" s="31">
        <v>0</v>
      </c>
    </row>
    <row r="12" spans="1:7" ht="63">
      <c r="A12" s="30" t="s">
        <v>11</v>
      </c>
      <c r="B12" s="16" t="s">
        <v>12</v>
      </c>
      <c r="C12" s="21">
        <v>7389.5</v>
      </c>
      <c r="D12" s="53">
        <v>8717.2999999999993</v>
      </c>
      <c r="E12" s="21">
        <v>8699.6</v>
      </c>
      <c r="F12" s="17">
        <f t="shared" si="0"/>
        <v>0.99796955479334215</v>
      </c>
      <c r="G12" s="31">
        <f>E12/C12</f>
        <v>1.1772921036605994</v>
      </c>
    </row>
    <row r="13" spans="1:7" ht="15.75">
      <c r="A13" s="30" t="s">
        <v>13</v>
      </c>
      <c r="B13" s="16" t="s">
        <v>14</v>
      </c>
      <c r="C13" s="21">
        <v>0</v>
      </c>
      <c r="D13" s="21">
        <v>150</v>
      </c>
      <c r="E13" s="21">
        <v>0</v>
      </c>
      <c r="F13" s="17">
        <f t="shared" si="0"/>
        <v>0</v>
      </c>
      <c r="G13" s="31">
        <v>0</v>
      </c>
    </row>
    <row r="14" spans="1:7" ht="15.75">
      <c r="A14" s="30" t="s">
        <v>15</v>
      </c>
      <c r="B14" s="16" t="s">
        <v>16</v>
      </c>
      <c r="C14" s="21">
        <v>20201.599999999999</v>
      </c>
      <c r="D14" s="21">
        <v>23059.9</v>
      </c>
      <c r="E14" s="21">
        <v>22773.3</v>
      </c>
      <c r="F14" s="17">
        <f t="shared" si="0"/>
        <v>0.98757149857544901</v>
      </c>
      <c r="G14" s="31">
        <f t="shared" si="1"/>
        <v>1.1273017978773958</v>
      </c>
    </row>
    <row r="15" spans="1:7" ht="47.25">
      <c r="A15" s="28" t="s">
        <v>17</v>
      </c>
      <c r="B15" s="13" t="s">
        <v>18</v>
      </c>
      <c r="C15" s="14">
        <f>C16+C17</f>
        <v>269.5</v>
      </c>
      <c r="D15" s="14">
        <f>D16+D17</f>
        <v>3717.5</v>
      </c>
      <c r="E15" s="14">
        <f>E16+E17</f>
        <v>2687.1000000000004</v>
      </c>
      <c r="F15" s="15">
        <f t="shared" si="0"/>
        <v>0.72282447881640899</v>
      </c>
      <c r="G15" s="29">
        <f t="shared" si="1"/>
        <v>9.9706864564007436</v>
      </c>
    </row>
    <row r="16" spans="1:7" ht="63">
      <c r="A16" s="30" t="s">
        <v>19</v>
      </c>
      <c r="B16" s="16" t="s">
        <v>20</v>
      </c>
      <c r="C16" s="21">
        <v>0</v>
      </c>
      <c r="D16" s="21">
        <v>3323.7</v>
      </c>
      <c r="E16" s="21">
        <v>2293.3000000000002</v>
      </c>
      <c r="F16" s="17">
        <f>E16/D16</f>
        <v>0.68998405391581685</v>
      </c>
      <c r="G16" s="31" t="e">
        <f t="shared" si="1"/>
        <v>#DIV/0!</v>
      </c>
    </row>
    <row r="17" spans="1:7" ht="63">
      <c r="A17" s="30" t="s">
        <v>115</v>
      </c>
      <c r="B17" s="16" t="s">
        <v>21</v>
      </c>
      <c r="C17" s="21">
        <v>269.5</v>
      </c>
      <c r="D17" s="21">
        <v>393.8</v>
      </c>
      <c r="E17" s="21">
        <v>393.8</v>
      </c>
      <c r="F17" s="17">
        <f>E17/D17</f>
        <v>1</v>
      </c>
      <c r="G17" s="31">
        <f>E17/C17</f>
        <v>1.4612244897959183</v>
      </c>
    </row>
    <row r="18" spans="1:7" ht="15.75">
      <c r="A18" s="28" t="s">
        <v>22</v>
      </c>
      <c r="B18" s="13" t="s">
        <v>23</v>
      </c>
      <c r="C18" s="14">
        <f>C20+C21+C22+C23+C19</f>
        <v>10637</v>
      </c>
      <c r="D18" s="14">
        <f>D20+D21+D22+D23+D19</f>
        <v>27978</v>
      </c>
      <c r="E18" s="14">
        <f>E20+E21+E22+E23+E19</f>
        <v>26804.1</v>
      </c>
      <c r="F18" s="15">
        <f t="shared" ref="F18:F35" si="2">E18/D18</f>
        <v>0.95804203302594892</v>
      </c>
      <c r="G18" s="29">
        <f t="shared" si="1"/>
        <v>2.5198928269248846</v>
      </c>
    </row>
    <row r="19" spans="1:7" ht="15.75">
      <c r="A19" s="30" t="s">
        <v>128</v>
      </c>
      <c r="B19" s="16" t="s">
        <v>129</v>
      </c>
      <c r="C19" s="57"/>
      <c r="D19" s="58">
        <v>16246.3</v>
      </c>
      <c r="E19" s="58">
        <v>16246.3</v>
      </c>
      <c r="F19" s="17">
        <f t="shared" ref="F19" si="3">E19/D19</f>
        <v>1</v>
      </c>
      <c r="G19" s="31" t="e">
        <f t="shared" si="1"/>
        <v>#DIV/0!</v>
      </c>
    </row>
    <row r="20" spans="1:7" ht="15.75">
      <c r="A20" s="30" t="s">
        <v>24</v>
      </c>
      <c r="B20" s="16" t="s">
        <v>25</v>
      </c>
      <c r="C20" s="21">
        <v>44.4</v>
      </c>
      <c r="D20" s="21">
        <v>125.9</v>
      </c>
      <c r="E20" s="21">
        <v>72</v>
      </c>
      <c r="F20" s="17">
        <f t="shared" si="2"/>
        <v>0.57188244638602059</v>
      </c>
      <c r="G20" s="31">
        <f t="shared" si="1"/>
        <v>1.6216216216216217</v>
      </c>
    </row>
    <row r="21" spans="1:7" ht="15.75">
      <c r="A21" s="30" t="s">
        <v>26</v>
      </c>
      <c r="B21" s="16" t="s">
        <v>27</v>
      </c>
      <c r="C21" s="21">
        <v>561.6</v>
      </c>
      <c r="D21" s="21">
        <v>650</v>
      </c>
      <c r="E21" s="21">
        <v>649.20000000000005</v>
      </c>
      <c r="F21" s="17">
        <f t="shared" si="2"/>
        <v>0.99876923076923085</v>
      </c>
      <c r="G21" s="31">
        <f t="shared" si="1"/>
        <v>1.1559829059829061</v>
      </c>
    </row>
    <row r="22" spans="1:7" ht="15.75">
      <c r="A22" s="30" t="s">
        <v>28</v>
      </c>
      <c r="B22" s="16" t="s">
        <v>29</v>
      </c>
      <c r="C22" s="21">
        <v>9964.1</v>
      </c>
      <c r="D22" s="21">
        <v>10836</v>
      </c>
      <c r="E22" s="21">
        <v>9747.7999999999993</v>
      </c>
      <c r="F22" s="17">
        <f t="shared" si="2"/>
        <v>0.89957548911037277</v>
      </c>
      <c r="G22" s="31">
        <f t="shared" si="1"/>
        <v>0.97829206852600825</v>
      </c>
    </row>
    <row r="23" spans="1:7" ht="31.5">
      <c r="A23" s="30" t="s">
        <v>30</v>
      </c>
      <c r="B23" s="16" t="s">
        <v>31</v>
      </c>
      <c r="C23" s="21">
        <v>66.900000000000006</v>
      </c>
      <c r="D23" s="21">
        <v>119.8</v>
      </c>
      <c r="E23" s="21">
        <v>88.8</v>
      </c>
      <c r="F23" s="17">
        <f t="shared" si="2"/>
        <v>0.74123539232053426</v>
      </c>
      <c r="G23" s="31">
        <f>E23/C23</f>
        <v>1.3273542600896859</v>
      </c>
    </row>
    <row r="24" spans="1:7" ht="31.5">
      <c r="A24" s="28" t="s">
        <v>32</v>
      </c>
      <c r="B24" s="13" t="s">
        <v>33</v>
      </c>
      <c r="C24" s="14">
        <f>C25+C26+C27</f>
        <v>6583.1</v>
      </c>
      <c r="D24" s="14">
        <f>D25+D26+D27</f>
        <v>12291</v>
      </c>
      <c r="E24" s="14">
        <f>E25+E26+E27</f>
        <v>12285.900000000001</v>
      </c>
      <c r="F24" s="15">
        <f t="shared" si="2"/>
        <v>0.99958506224066401</v>
      </c>
      <c r="G24" s="29">
        <f t="shared" si="1"/>
        <v>1.8662788048183987</v>
      </c>
    </row>
    <row r="25" spans="1:7" ht="15.75">
      <c r="A25" s="30" t="s">
        <v>34</v>
      </c>
      <c r="B25" s="16" t="s">
        <v>35</v>
      </c>
      <c r="C25" s="21">
        <v>420.6</v>
      </c>
      <c r="D25" s="32">
        <v>512.79999999999995</v>
      </c>
      <c r="E25" s="21">
        <v>507.7</v>
      </c>
      <c r="F25" s="17">
        <f t="shared" si="2"/>
        <v>0.99005460218408747</v>
      </c>
      <c r="G25" s="31">
        <f>E25/C25</f>
        <v>1.2070851165002376</v>
      </c>
    </row>
    <row r="26" spans="1:7" ht="15.75">
      <c r="A26" s="30" t="s">
        <v>36</v>
      </c>
      <c r="B26" s="16" t="s">
        <v>37</v>
      </c>
      <c r="C26" s="21">
        <v>2943.9</v>
      </c>
      <c r="D26" s="32">
        <v>4890.1000000000004</v>
      </c>
      <c r="E26" s="21">
        <v>4890.1000000000004</v>
      </c>
      <c r="F26" s="17">
        <f t="shared" si="2"/>
        <v>1</v>
      </c>
      <c r="G26" s="31">
        <f t="shared" si="1"/>
        <v>1.6610958252658039</v>
      </c>
    </row>
    <row r="27" spans="1:7" ht="23.25" customHeight="1">
      <c r="A27" s="30" t="s">
        <v>38</v>
      </c>
      <c r="B27" s="16" t="s">
        <v>39</v>
      </c>
      <c r="C27" s="21">
        <v>3218.6</v>
      </c>
      <c r="D27" s="32">
        <v>6888.1</v>
      </c>
      <c r="E27" s="21">
        <v>6888.1</v>
      </c>
      <c r="F27" s="17">
        <f t="shared" si="2"/>
        <v>1</v>
      </c>
      <c r="G27" s="31">
        <f t="shared" si="1"/>
        <v>2.1400919654508175</v>
      </c>
    </row>
    <row r="28" spans="1:7" ht="15.75" hidden="1">
      <c r="A28" s="28" t="s">
        <v>40</v>
      </c>
      <c r="B28" s="13" t="s">
        <v>41</v>
      </c>
      <c r="C28" s="14">
        <f>C29</f>
        <v>0</v>
      </c>
      <c r="D28" s="14">
        <f>D29</f>
        <v>0</v>
      </c>
      <c r="E28" s="14">
        <f>E29</f>
        <v>0</v>
      </c>
      <c r="F28" s="15" t="e">
        <f t="shared" si="2"/>
        <v>#DIV/0!</v>
      </c>
      <c r="G28" s="29">
        <v>0</v>
      </c>
    </row>
    <row r="29" spans="1:7" ht="31.5" hidden="1">
      <c r="A29" s="30" t="s">
        <v>107</v>
      </c>
      <c r="B29" s="16" t="s">
        <v>106</v>
      </c>
      <c r="C29" s="21">
        <v>0</v>
      </c>
      <c r="D29" s="21">
        <v>0</v>
      </c>
      <c r="E29" s="21">
        <v>0</v>
      </c>
      <c r="F29" s="17" t="e">
        <f t="shared" si="2"/>
        <v>#DIV/0!</v>
      </c>
      <c r="G29" s="31">
        <v>0</v>
      </c>
    </row>
    <row r="30" spans="1:7" ht="15.75">
      <c r="A30" s="28" t="s">
        <v>130</v>
      </c>
      <c r="B30" s="13" t="s">
        <v>131</v>
      </c>
      <c r="C30" s="14">
        <f>C31</f>
        <v>150</v>
      </c>
      <c r="D30" s="14">
        <f>D31</f>
        <v>0</v>
      </c>
      <c r="E30" s="14">
        <f>E31</f>
        <v>0</v>
      </c>
      <c r="F30" s="15" t="e">
        <f t="shared" ref="F30:F31" si="4">E30/D30</f>
        <v>#DIV/0!</v>
      </c>
      <c r="G30" s="29">
        <f t="shared" ref="G30:G31" si="5">E30/C30</f>
        <v>0</v>
      </c>
    </row>
    <row r="31" spans="1:7" ht="31.5">
      <c r="A31" s="30" t="s">
        <v>107</v>
      </c>
      <c r="B31" s="16" t="s">
        <v>132</v>
      </c>
      <c r="C31" s="21">
        <v>150</v>
      </c>
      <c r="D31" s="21"/>
      <c r="E31" s="21"/>
      <c r="F31" s="15" t="e">
        <f t="shared" si="4"/>
        <v>#DIV/0!</v>
      </c>
      <c r="G31" s="29">
        <f t="shared" si="5"/>
        <v>0</v>
      </c>
    </row>
    <row r="32" spans="1:7" ht="15.75">
      <c r="A32" s="28" t="s">
        <v>42</v>
      </c>
      <c r="B32" s="13" t="s">
        <v>43</v>
      </c>
      <c r="C32" s="14">
        <f>C33+C34+C35+C36+C37+C38</f>
        <v>73950.499999999985</v>
      </c>
      <c r="D32" s="14">
        <f>D33+D34+D35+D36+D37+D38</f>
        <v>92559.099999999991</v>
      </c>
      <c r="E32" s="14">
        <f>E33+E34+E35+E36+E37+E38</f>
        <v>90891.400000000009</v>
      </c>
      <c r="F32" s="15">
        <f t="shared" si="2"/>
        <v>0.98198232264574759</v>
      </c>
      <c r="G32" s="29">
        <f t="shared" si="1"/>
        <v>1.2290843199167014</v>
      </c>
    </row>
    <row r="33" spans="1:7" ht="15.75">
      <c r="A33" s="30" t="s">
        <v>44</v>
      </c>
      <c r="B33" s="16" t="s">
        <v>45</v>
      </c>
      <c r="C33" s="21">
        <v>26630.7</v>
      </c>
      <c r="D33" s="32">
        <v>17600.3</v>
      </c>
      <c r="E33" s="21">
        <v>17343.599999999999</v>
      </c>
      <c r="F33" s="17">
        <f t="shared" si="2"/>
        <v>0.98541502133486358</v>
      </c>
      <c r="G33" s="31">
        <f t="shared" si="1"/>
        <v>0.65126339149928458</v>
      </c>
    </row>
    <row r="34" spans="1:7" ht="15.75">
      <c r="A34" s="30" t="s">
        <v>46</v>
      </c>
      <c r="B34" s="16" t="s">
        <v>47</v>
      </c>
      <c r="C34" s="21">
        <v>36084.1</v>
      </c>
      <c r="D34" s="32">
        <v>62458.400000000001</v>
      </c>
      <c r="E34" s="21">
        <v>61219.4</v>
      </c>
      <c r="F34" s="17">
        <f t="shared" si="2"/>
        <v>0.98016279635725534</v>
      </c>
      <c r="G34" s="31">
        <f t="shared" si="1"/>
        <v>1.6965755000124709</v>
      </c>
    </row>
    <row r="35" spans="1:7" ht="17.25" customHeight="1">
      <c r="A35" s="30" t="s">
        <v>108</v>
      </c>
      <c r="B35" s="16" t="s">
        <v>48</v>
      </c>
      <c r="C35" s="21">
        <v>4550.3999999999996</v>
      </c>
      <c r="D35" s="32">
        <v>5108.3999999999996</v>
      </c>
      <c r="E35" s="21">
        <v>5041.6000000000004</v>
      </c>
      <c r="F35" s="17">
        <f t="shared" si="2"/>
        <v>0.98692349855140571</v>
      </c>
      <c r="G35" s="31">
        <f t="shared" si="1"/>
        <v>1.107946554149086</v>
      </c>
    </row>
    <row r="36" spans="1:7" ht="32.450000000000003" hidden="1" customHeight="1">
      <c r="A36" s="30" t="s">
        <v>49</v>
      </c>
      <c r="B36" s="16" t="s">
        <v>50</v>
      </c>
      <c r="C36" s="21"/>
      <c r="D36" s="21"/>
      <c r="E36" s="21"/>
      <c r="F36" s="17"/>
      <c r="G36" s="31"/>
    </row>
    <row r="37" spans="1:7" ht="31.5">
      <c r="A37" s="30" t="s">
        <v>51</v>
      </c>
      <c r="B37" s="16" t="s">
        <v>52</v>
      </c>
      <c r="C37" s="21">
        <v>34.9</v>
      </c>
      <c r="D37" s="21">
        <v>40</v>
      </c>
      <c r="E37" s="21">
        <v>39.6</v>
      </c>
      <c r="F37" s="17">
        <f t="shared" ref="F37:F48" si="6">E37/D37</f>
        <v>0.99</v>
      </c>
      <c r="G37" s="31">
        <f>E37/C37</f>
        <v>1.1346704871060174</v>
      </c>
    </row>
    <row r="38" spans="1:7" ht="15.75">
      <c r="A38" s="30" t="s">
        <v>53</v>
      </c>
      <c r="B38" s="16" t="s">
        <v>54</v>
      </c>
      <c r="C38" s="21">
        <v>6650.4</v>
      </c>
      <c r="D38" s="21">
        <v>7352</v>
      </c>
      <c r="E38" s="21">
        <v>7247.2</v>
      </c>
      <c r="F38" s="17">
        <f t="shared" si="6"/>
        <v>0.98574537540805218</v>
      </c>
      <c r="G38" s="31">
        <f t="shared" si="1"/>
        <v>1.0897389630698906</v>
      </c>
    </row>
    <row r="39" spans="1:7" ht="15.75">
      <c r="A39" s="28" t="s">
        <v>55</v>
      </c>
      <c r="B39" s="13" t="s">
        <v>56</v>
      </c>
      <c r="C39" s="14">
        <f>C40</f>
        <v>1728.6</v>
      </c>
      <c r="D39" s="14">
        <f>D40</f>
        <v>1939.1</v>
      </c>
      <c r="E39" s="14">
        <f>E40</f>
        <v>1939.1</v>
      </c>
      <c r="F39" s="15">
        <f t="shared" si="6"/>
        <v>1</v>
      </c>
      <c r="G39" s="29">
        <f t="shared" si="1"/>
        <v>1.1217748466967488</v>
      </c>
    </row>
    <row r="40" spans="1:7" ht="15.75">
      <c r="A40" s="30" t="s">
        <v>57</v>
      </c>
      <c r="B40" s="16" t="s">
        <v>58</v>
      </c>
      <c r="C40" s="21">
        <v>1728.6</v>
      </c>
      <c r="D40" s="21">
        <v>1939.1</v>
      </c>
      <c r="E40" s="21">
        <v>1939.1</v>
      </c>
      <c r="F40" s="17">
        <f t="shared" si="6"/>
        <v>1</v>
      </c>
      <c r="G40" s="31">
        <f t="shared" si="1"/>
        <v>1.1217748466967488</v>
      </c>
    </row>
    <row r="41" spans="1:7" ht="15.75">
      <c r="A41" s="28" t="s">
        <v>59</v>
      </c>
      <c r="B41" s="13" t="s">
        <v>60</v>
      </c>
      <c r="C41" s="14">
        <f>C42+C43+C44+C45</f>
        <v>3702.3</v>
      </c>
      <c r="D41" s="14">
        <f>D42+D43+D44+D45</f>
        <v>5568.7000000000007</v>
      </c>
      <c r="E41" s="14">
        <f>E42+E43+E44+E45</f>
        <v>5373.9</v>
      </c>
      <c r="F41" s="15">
        <f t="shared" si="6"/>
        <v>0.96501876560058886</v>
      </c>
      <c r="G41" s="29">
        <f t="shared" si="1"/>
        <v>1.4515031196823593</v>
      </c>
    </row>
    <row r="42" spans="1:7" ht="15.75">
      <c r="A42" s="30" t="s">
        <v>61</v>
      </c>
      <c r="B42" s="16" t="s">
        <v>62</v>
      </c>
      <c r="C42" s="21">
        <v>1321.5</v>
      </c>
      <c r="D42" s="21">
        <v>1554.7</v>
      </c>
      <c r="E42" s="21">
        <v>1554.6</v>
      </c>
      <c r="F42" s="17">
        <f t="shared" si="6"/>
        <v>0.99993567890911417</v>
      </c>
      <c r="G42" s="31">
        <f t="shared" si="1"/>
        <v>1.1763904653802497</v>
      </c>
    </row>
    <row r="43" spans="1:7" ht="15.75">
      <c r="A43" s="30" t="s">
        <v>63</v>
      </c>
      <c r="B43" s="16" t="s">
        <v>64</v>
      </c>
      <c r="C43" s="21">
        <v>646.6</v>
      </c>
      <c r="D43" s="21">
        <v>1700.9</v>
      </c>
      <c r="E43" s="21">
        <v>1660.5</v>
      </c>
      <c r="F43" s="17">
        <f t="shared" si="6"/>
        <v>0.97624786877535419</v>
      </c>
      <c r="G43" s="31" t="s">
        <v>113</v>
      </c>
    </row>
    <row r="44" spans="1:7" ht="15.75">
      <c r="A44" s="30" t="s">
        <v>65</v>
      </c>
      <c r="B44" s="16" t="s">
        <v>66</v>
      </c>
      <c r="C44" s="21">
        <v>1334.2</v>
      </c>
      <c r="D44" s="21">
        <v>1923.1</v>
      </c>
      <c r="E44" s="21">
        <v>1768.8</v>
      </c>
      <c r="F44" s="17">
        <f>E44/D44</f>
        <v>0.91976496282044617</v>
      </c>
      <c r="G44" s="31">
        <f>E44/C44</f>
        <v>1.3257382701244191</v>
      </c>
    </row>
    <row r="45" spans="1:7" ht="15.75">
      <c r="A45" s="30" t="s">
        <v>65</v>
      </c>
      <c r="B45" s="16" t="s">
        <v>117</v>
      </c>
      <c r="C45" s="21">
        <v>400</v>
      </c>
      <c r="D45" s="21">
        <v>390</v>
      </c>
      <c r="E45" s="21">
        <v>390</v>
      </c>
      <c r="F45" s="17">
        <f t="shared" si="6"/>
        <v>1</v>
      </c>
      <c r="G45" s="31">
        <v>0</v>
      </c>
    </row>
    <row r="46" spans="1:7" ht="15.75">
      <c r="A46" s="28" t="s">
        <v>67</v>
      </c>
      <c r="B46" s="13" t="s">
        <v>68</v>
      </c>
      <c r="C46" s="14">
        <f>C47</f>
        <v>67.5</v>
      </c>
      <c r="D46" s="14">
        <f>D47</f>
        <v>60</v>
      </c>
      <c r="E46" s="14">
        <f>E47</f>
        <v>57.4</v>
      </c>
      <c r="F46" s="15">
        <f t="shared" si="6"/>
        <v>0.95666666666666667</v>
      </c>
      <c r="G46" s="29">
        <f t="shared" si="1"/>
        <v>0.85037037037037033</v>
      </c>
    </row>
    <row r="47" spans="1:7" ht="15.75">
      <c r="A47" s="30" t="s">
        <v>69</v>
      </c>
      <c r="B47" s="16" t="s">
        <v>70</v>
      </c>
      <c r="C47" s="21">
        <v>67.5</v>
      </c>
      <c r="D47" s="21">
        <v>60</v>
      </c>
      <c r="E47" s="21">
        <v>57.4</v>
      </c>
      <c r="F47" s="17">
        <f t="shared" si="6"/>
        <v>0.95666666666666667</v>
      </c>
      <c r="G47" s="31">
        <f t="shared" si="1"/>
        <v>0.85037037037037033</v>
      </c>
    </row>
    <row r="48" spans="1:7" ht="16.5" thickBot="1">
      <c r="A48" s="33" t="s">
        <v>71</v>
      </c>
      <c r="B48" s="34" t="s">
        <v>72</v>
      </c>
      <c r="C48" s="35">
        <f>C8+C15+C18+C24+C28+C32+C39+C46+C41+C30</f>
        <v>142402.49999999997</v>
      </c>
      <c r="D48" s="35">
        <f>D8+D15+D18+D24+D28+D32+D39+D46+D41</f>
        <v>196695.1</v>
      </c>
      <c r="E48" s="35">
        <f>E8+E15+E18+E24+E28+E32+E39+E46+E41</f>
        <v>192026.1</v>
      </c>
      <c r="F48" s="36">
        <f t="shared" si="6"/>
        <v>0.97626275387643113</v>
      </c>
      <c r="G48" s="37">
        <f t="shared" si="1"/>
        <v>1.3484742192026127</v>
      </c>
    </row>
  </sheetData>
  <mergeCells count="3">
    <mergeCell ref="A2:G2"/>
    <mergeCell ref="A3:G3"/>
    <mergeCell ref="A4:G4"/>
  </mergeCells>
  <pageMargins left="0.51" right="0.23622047244094491" top="0.43307086614173229" bottom="0.74803149606299213" header="0.31496062992125984" footer="0.31496062992125984"/>
  <pageSetup paperSize="9" scale="6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41"/>
  <sheetViews>
    <sheetView tabSelected="1" zoomScaleNormal="100" zoomScaleSheetLayoutView="85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35" sqref="F35"/>
    </sheetView>
  </sheetViews>
  <sheetFormatPr defaultRowHeight="15"/>
  <cols>
    <col min="1" max="1" width="79.5703125" customWidth="1"/>
    <col min="2" max="2" width="15.140625" customWidth="1"/>
    <col min="3" max="3" width="12.42578125" customWidth="1"/>
    <col min="4" max="4" width="15.7109375" customWidth="1"/>
    <col min="5" max="5" width="14.5703125" customWidth="1"/>
    <col min="6" max="6" width="17.140625" customWidth="1"/>
  </cols>
  <sheetData>
    <row r="2" spans="1:6" ht="36" customHeight="1">
      <c r="A2" s="64" t="s">
        <v>119</v>
      </c>
      <c r="B2" s="65"/>
      <c r="C2" s="65"/>
      <c r="D2" s="65"/>
      <c r="E2" s="65"/>
      <c r="F2" s="65"/>
    </row>
    <row r="3" spans="1:6" ht="42" customHeight="1">
      <c r="A3" s="64" t="s">
        <v>78</v>
      </c>
      <c r="B3" s="64"/>
      <c r="C3" s="64"/>
      <c r="D3" s="64"/>
      <c r="E3" s="64"/>
      <c r="F3" s="64"/>
    </row>
    <row r="4" spans="1:6" ht="18.75">
      <c r="A4" s="1" t="s">
        <v>127</v>
      </c>
      <c r="B4" s="6"/>
      <c r="C4" s="7"/>
      <c r="D4" s="7"/>
      <c r="E4" s="7"/>
      <c r="F4" s="7"/>
    </row>
    <row r="5" spans="1:6" ht="15.75" thickBot="1">
      <c r="C5" s="1"/>
      <c r="D5" s="1"/>
      <c r="E5" s="1"/>
      <c r="F5" s="18" t="s">
        <v>3</v>
      </c>
    </row>
    <row r="6" spans="1:6" ht="51.75" customHeight="1">
      <c r="A6" s="38" t="s">
        <v>77</v>
      </c>
      <c r="B6" s="39" t="s">
        <v>124</v>
      </c>
      <c r="C6" s="39" t="s">
        <v>120</v>
      </c>
      <c r="D6" s="39" t="s">
        <v>125</v>
      </c>
      <c r="E6" s="39" t="s">
        <v>126</v>
      </c>
      <c r="F6" s="40" t="s">
        <v>122</v>
      </c>
    </row>
    <row r="7" spans="1:6" s="2" customFormat="1">
      <c r="A7" s="41">
        <v>1</v>
      </c>
      <c r="B7" s="3" t="s">
        <v>76</v>
      </c>
      <c r="C7" s="3">
        <v>3</v>
      </c>
      <c r="D7" s="3" t="s">
        <v>76</v>
      </c>
      <c r="E7" s="3" t="s">
        <v>0</v>
      </c>
      <c r="F7" s="42" t="s">
        <v>1</v>
      </c>
    </row>
    <row r="8" spans="1:6" s="2" customFormat="1" ht="31.5">
      <c r="A8" s="43" t="s">
        <v>101</v>
      </c>
      <c r="B8" s="5">
        <f>SUM(B9:B24)</f>
        <v>134368</v>
      </c>
      <c r="C8" s="5">
        <f>SUM(C9:C25)</f>
        <v>166438.60000000003</v>
      </c>
      <c r="D8" s="5">
        <f>SUM(D9:D24)</f>
        <v>161825.79999999996</v>
      </c>
      <c r="E8" s="19">
        <f>D8/C8</f>
        <v>0.97228527517054297</v>
      </c>
      <c r="F8" s="44">
        <f>D8/B8</f>
        <v>1.2043477613717548</v>
      </c>
    </row>
    <row r="9" spans="1:6" s="4" customFormat="1">
      <c r="A9" s="45" t="s">
        <v>79</v>
      </c>
      <c r="B9" s="22">
        <v>72321.8</v>
      </c>
      <c r="C9" s="22">
        <v>90946.6</v>
      </c>
      <c r="D9" s="22">
        <v>89208.4</v>
      </c>
      <c r="E9" s="20">
        <f t="shared" ref="E9:E40" si="0">D9/C9</f>
        <v>0.98088768574086316</v>
      </c>
      <c r="F9" s="46">
        <f>D9/B9</f>
        <v>1.2334925292235535</v>
      </c>
    </row>
    <row r="10" spans="1:6" s="4" customFormat="1">
      <c r="A10" s="45" t="s">
        <v>80</v>
      </c>
      <c r="B10" s="22">
        <v>1631.6</v>
      </c>
      <c r="C10" s="22">
        <v>1594.1</v>
      </c>
      <c r="D10" s="22">
        <v>1594.1</v>
      </c>
      <c r="E10" s="20">
        <f t="shared" si="0"/>
        <v>1</v>
      </c>
      <c r="F10" s="46">
        <f t="shared" ref="F10:F34" si="1">D10/B10</f>
        <v>0.97701642559450841</v>
      </c>
    </row>
    <row r="11" spans="1:6" s="4" customFormat="1" ht="18.75" customHeight="1">
      <c r="A11" s="45" t="s">
        <v>81</v>
      </c>
      <c r="B11" s="22">
        <v>67.5</v>
      </c>
      <c r="C11" s="22">
        <v>60</v>
      </c>
      <c r="D11" s="22">
        <v>57.4</v>
      </c>
      <c r="E11" s="20">
        <f t="shared" si="0"/>
        <v>0.95666666666666667</v>
      </c>
      <c r="F11" s="46">
        <f t="shared" si="1"/>
        <v>0.85037037037037033</v>
      </c>
    </row>
    <row r="12" spans="1:6" s="4" customFormat="1">
      <c r="A12" s="45" t="s">
        <v>82</v>
      </c>
      <c r="B12" s="22">
        <v>69.900000000000006</v>
      </c>
      <c r="C12" s="22">
        <v>169</v>
      </c>
      <c r="D12" s="22">
        <v>168.5</v>
      </c>
      <c r="E12" s="20">
        <f t="shared" si="0"/>
        <v>0.99704142011834318</v>
      </c>
      <c r="F12" s="46">
        <f t="shared" si="1"/>
        <v>2.4105865522174534</v>
      </c>
    </row>
    <row r="13" spans="1:6" s="4" customFormat="1">
      <c r="A13" s="45" t="s">
        <v>83</v>
      </c>
      <c r="B13" s="22">
        <v>1691.1</v>
      </c>
      <c r="C13" s="22">
        <v>2161.3000000000002</v>
      </c>
      <c r="D13" s="22">
        <v>2120.8000000000002</v>
      </c>
      <c r="E13" s="20">
        <f t="shared" si="0"/>
        <v>0.9812612779345764</v>
      </c>
      <c r="F13" s="46">
        <f t="shared" si="1"/>
        <v>1.254094967772456</v>
      </c>
    </row>
    <row r="14" spans="1:6" s="4" customFormat="1" ht="30">
      <c r="A14" s="45" t="s">
        <v>84</v>
      </c>
      <c r="B14" s="22">
        <v>306.10000000000002</v>
      </c>
      <c r="C14" s="22">
        <v>1154.2</v>
      </c>
      <c r="D14" s="22">
        <v>1154.2</v>
      </c>
      <c r="E14" s="23">
        <f t="shared" si="0"/>
        <v>1</v>
      </c>
      <c r="F14" s="46" t="s">
        <v>113</v>
      </c>
    </row>
    <row r="15" spans="1:6" s="4" customFormat="1">
      <c r="A15" s="45" t="s">
        <v>85</v>
      </c>
      <c r="B15" s="22">
        <v>10535.7</v>
      </c>
      <c r="C15" s="22">
        <v>11496</v>
      </c>
      <c r="D15" s="22">
        <v>10406.9</v>
      </c>
      <c r="E15" s="20">
        <f t="shared" si="0"/>
        <v>0.90526270006958942</v>
      </c>
      <c r="F15" s="46">
        <f t="shared" si="1"/>
        <v>0.98777489867782864</v>
      </c>
    </row>
    <row r="16" spans="1:6" s="4" customFormat="1">
      <c r="A16" s="45" t="s">
        <v>86</v>
      </c>
      <c r="B16" s="22">
        <v>741.4</v>
      </c>
      <c r="C16" s="22">
        <v>514.70000000000005</v>
      </c>
      <c r="D16" s="22">
        <v>460.7</v>
      </c>
      <c r="E16" s="20">
        <f t="shared" si="0"/>
        <v>0.89508451525160282</v>
      </c>
      <c r="F16" s="46">
        <f t="shared" si="1"/>
        <v>0.6213919611545724</v>
      </c>
    </row>
    <row r="17" spans="1:6" s="4" customFormat="1" ht="30">
      <c r="A17" s="45" t="s">
        <v>87</v>
      </c>
      <c r="B17" s="22">
        <v>1729.9</v>
      </c>
      <c r="C17" s="22">
        <v>2056.5</v>
      </c>
      <c r="D17" s="22">
        <v>2027.8</v>
      </c>
      <c r="E17" s="20">
        <f t="shared" si="0"/>
        <v>0.98604424993921713</v>
      </c>
      <c r="F17" s="46">
        <f t="shared" si="1"/>
        <v>1.1722064859240418</v>
      </c>
    </row>
    <row r="18" spans="1:6" s="4" customFormat="1" ht="30.75" customHeight="1">
      <c r="A18" s="45" t="s">
        <v>88</v>
      </c>
      <c r="B18" s="22">
        <v>39626.1</v>
      </c>
      <c r="C18" s="22">
        <v>45899.4</v>
      </c>
      <c r="D18" s="22">
        <v>45492.800000000003</v>
      </c>
      <c r="E18" s="20">
        <f t="shared" si="0"/>
        <v>0.99114149640300309</v>
      </c>
      <c r="F18" s="46">
        <f t="shared" si="1"/>
        <v>1.1480514105602118</v>
      </c>
    </row>
    <row r="19" spans="1:6" s="4" customFormat="1" ht="30">
      <c r="A19" s="45" t="s">
        <v>89</v>
      </c>
      <c r="B19" s="22">
        <v>53.9</v>
      </c>
      <c r="C19" s="22">
        <v>79.8</v>
      </c>
      <c r="D19" s="22">
        <v>79.8</v>
      </c>
      <c r="E19" s="20">
        <f t="shared" si="0"/>
        <v>1</v>
      </c>
      <c r="F19" s="46">
        <f t="shared" si="1"/>
        <v>1.4805194805194806</v>
      </c>
    </row>
    <row r="20" spans="1:6" s="4" customFormat="1">
      <c r="A20" s="45" t="s">
        <v>90</v>
      </c>
      <c r="B20" s="22">
        <v>2295.9</v>
      </c>
      <c r="C20" s="22">
        <v>3455.7</v>
      </c>
      <c r="D20" s="22">
        <v>3383.5</v>
      </c>
      <c r="E20" s="20">
        <f t="shared" si="0"/>
        <v>0.97910698266631946</v>
      </c>
      <c r="F20" s="46">
        <f t="shared" si="1"/>
        <v>1.4737140119343177</v>
      </c>
    </row>
    <row r="21" spans="1:6" s="4" customFormat="1" ht="30">
      <c r="A21" s="45" t="s">
        <v>91</v>
      </c>
      <c r="B21" s="22">
        <v>20.3</v>
      </c>
      <c r="C21" s="22">
        <v>3476.2</v>
      </c>
      <c r="D21" s="22">
        <v>2295.8000000000002</v>
      </c>
      <c r="E21" s="20">
        <f t="shared" si="0"/>
        <v>0.66043380703066579</v>
      </c>
      <c r="F21" s="46" t="s">
        <v>113</v>
      </c>
    </row>
    <row r="22" spans="1:6" s="4" customFormat="1" ht="30">
      <c r="A22" s="45" t="s">
        <v>92</v>
      </c>
      <c r="B22" s="22">
        <v>2930.2</v>
      </c>
      <c r="C22" s="22">
        <v>3361.5</v>
      </c>
      <c r="D22" s="22">
        <v>3361.5</v>
      </c>
      <c r="E22" s="20">
        <f t="shared" si="0"/>
        <v>1</v>
      </c>
      <c r="F22" s="46">
        <f t="shared" si="1"/>
        <v>1.1471913179987714</v>
      </c>
    </row>
    <row r="23" spans="1:6" s="4" customFormat="1" ht="30">
      <c r="A23" s="45" t="s">
        <v>93</v>
      </c>
      <c r="B23" s="22">
        <v>286.60000000000002</v>
      </c>
      <c r="C23" s="22">
        <v>13.6</v>
      </c>
      <c r="D23" s="22">
        <v>13.6</v>
      </c>
      <c r="E23" s="20">
        <f t="shared" si="0"/>
        <v>1</v>
      </c>
      <c r="F23" s="46">
        <f t="shared" si="1"/>
        <v>4.7452896022330771E-2</v>
      </c>
    </row>
    <row r="24" spans="1:6" s="4" customFormat="1" ht="30" hidden="1">
      <c r="A24" s="45" t="s">
        <v>104</v>
      </c>
      <c r="B24" s="22">
        <v>60</v>
      </c>
      <c r="C24" s="22"/>
      <c r="D24" s="22"/>
      <c r="E24" s="20" t="e">
        <f t="shared" si="0"/>
        <v>#DIV/0!</v>
      </c>
      <c r="F24" s="46">
        <f t="shared" si="1"/>
        <v>0</v>
      </c>
    </row>
    <row r="25" spans="1:6" s="4" customFormat="1" ht="45" hidden="1">
      <c r="A25" s="45" t="s">
        <v>114</v>
      </c>
      <c r="B25" s="22"/>
      <c r="C25" s="22"/>
      <c r="D25" s="22"/>
      <c r="E25" s="20" t="e">
        <f t="shared" si="0"/>
        <v>#DIV/0!</v>
      </c>
      <c r="F25" s="46"/>
    </row>
    <row r="26" spans="1:6" s="4" customFormat="1">
      <c r="A26" s="47" t="s">
        <v>94</v>
      </c>
      <c r="B26" s="5">
        <f>SUM(B27:B40)</f>
        <v>8034.4</v>
      </c>
      <c r="C26" s="5">
        <f>SUM(C27:C40)</f>
        <v>30256.699999999997</v>
      </c>
      <c r="D26" s="5">
        <f>SUM(D27:D40)</f>
        <v>30200</v>
      </c>
      <c r="E26" s="19">
        <f t="shared" si="0"/>
        <v>0.99812603489475071</v>
      </c>
      <c r="F26" s="44">
        <f t="shared" si="1"/>
        <v>3.7588370008961469</v>
      </c>
    </row>
    <row r="27" spans="1:6" s="4" customFormat="1" hidden="1">
      <c r="A27" s="45" t="s">
        <v>95</v>
      </c>
      <c r="B27" s="22"/>
      <c r="C27" s="22"/>
      <c r="D27" s="22"/>
      <c r="E27" s="20" t="e">
        <f t="shared" si="0"/>
        <v>#DIV/0!</v>
      </c>
      <c r="F27" s="46">
        <v>0</v>
      </c>
    </row>
    <row r="28" spans="1:6" s="4" customFormat="1" hidden="1">
      <c r="A28" s="52" t="s">
        <v>116</v>
      </c>
      <c r="B28" s="22"/>
      <c r="C28" s="22"/>
      <c r="D28" s="22"/>
      <c r="E28" s="20" t="e">
        <f t="shared" si="0"/>
        <v>#DIV/0!</v>
      </c>
      <c r="F28" s="46"/>
    </row>
    <row r="29" spans="1:6" s="4" customFormat="1" ht="30">
      <c r="A29" s="45" t="s">
        <v>96</v>
      </c>
      <c r="B29" s="22">
        <v>747.4</v>
      </c>
      <c r="C29" s="22">
        <v>861.5</v>
      </c>
      <c r="D29" s="22">
        <v>861.5</v>
      </c>
      <c r="E29" s="20">
        <f t="shared" si="0"/>
        <v>1</v>
      </c>
      <c r="F29" s="46">
        <f t="shared" si="1"/>
        <v>1.1526625635536527</v>
      </c>
    </row>
    <row r="30" spans="1:6" s="4" customFormat="1">
      <c r="A30" s="45" t="s">
        <v>97</v>
      </c>
      <c r="B30" s="22">
        <v>2832.6</v>
      </c>
      <c r="C30" s="22">
        <v>6722.8</v>
      </c>
      <c r="D30" s="22">
        <v>6722.8</v>
      </c>
      <c r="E30" s="20">
        <f t="shared" si="0"/>
        <v>1</v>
      </c>
      <c r="F30" s="46" t="s">
        <v>113</v>
      </c>
    </row>
    <row r="31" spans="1:6" s="4" customFormat="1">
      <c r="A31" s="45" t="s">
        <v>98</v>
      </c>
      <c r="B31" s="22">
        <v>249.2</v>
      </c>
      <c r="C31" s="22">
        <v>391.3</v>
      </c>
      <c r="D31" s="22">
        <v>391.3</v>
      </c>
      <c r="E31" s="20">
        <f t="shared" si="0"/>
        <v>1</v>
      </c>
      <c r="F31" s="46">
        <f t="shared" si="1"/>
        <v>1.5702247191011238</v>
      </c>
    </row>
    <row r="32" spans="1:6" s="4" customFormat="1" ht="30">
      <c r="A32" s="45" t="s">
        <v>112</v>
      </c>
      <c r="B32" s="22">
        <v>1171.8</v>
      </c>
      <c r="C32" s="22">
        <v>1041.5999999999999</v>
      </c>
      <c r="D32" s="22">
        <v>1041.5999999999999</v>
      </c>
      <c r="E32" s="20">
        <f t="shared" si="0"/>
        <v>1</v>
      </c>
      <c r="F32" s="46">
        <f t="shared" si="1"/>
        <v>0.88888888888888884</v>
      </c>
    </row>
    <row r="33" spans="1:6" s="4" customFormat="1">
      <c r="A33" s="45" t="s">
        <v>99</v>
      </c>
      <c r="B33" s="22">
        <v>97</v>
      </c>
      <c r="C33" s="22">
        <v>345</v>
      </c>
      <c r="D33" s="22">
        <v>345</v>
      </c>
      <c r="E33" s="20">
        <f t="shared" si="0"/>
        <v>1</v>
      </c>
      <c r="F33" s="46" t="s">
        <v>113</v>
      </c>
    </row>
    <row r="34" spans="1:6" s="4" customFormat="1" ht="30">
      <c r="A34" s="45" t="s">
        <v>111</v>
      </c>
      <c r="B34" s="22">
        <v>1317.9</v>
      </c>
      <c r="C34" s="22">
        <v>1762.2</v>
      </c>
      <c r="D34" s="22">
        <v>1757</v>
      </c>
      <c r="E34" s="20">
        <f t="shared" si="0"/>
        <v>0.99704914311655879</v>
      </c>
      <c r="F34" s="46">
        <f t="shared" si="1"/>
        <v>1.3331815767508914</v>
      </c>
    </row>
    <row r="35" spans="1:6" s="4" customFormat="1" ht="45">
      <c r="A35" s="45" t="s">
        <v>103</v>
      </c>
      <c r="B35" s="22"/>
      <c r="C35" s="22">
        <v>1.3</v>
      </c>
      <c r="D35" s="22">
        <v>1.3</v>
      </c>
      <c r="E35" s="20">
        <f t="shared" si="0"/>
        <v>1</v>
      </c>
      <c r="F35" s="46" t="s">
        <v>72</v>
      </c>
    </row>
    <row r="36" spans="1:6" s="4" customFormat="1">
      <c r="A36" s="45" t="s">
        <v>109</v>
      </c>
      <c r="B36" s="22">
        <v>1524.5</v>
      </c>
      <c r="C36" s="22">
        <v>1690.9</v>
      </c>
      <c r="D36" s="22">
        <v>1689.4</v>
      </c>
      <c r="E36" s="20">
        <f t="shared" si="0"/>
        <v>0.99911289845644335</v>
      </c>
      <c r="F36" s="46">
        <f>D36/B36</f>
        <v>1.1081666120039357</v>
      </c>
    </row>
    <row r="37" spans="1:6" s="4" customFormat="1" ht="15.75" customHeight="1">
      <c r="A37" s="45" t="s">
        <v>110</v>
      </c>
      <c r="B37" s="22">
        <v>94</v>
      </c>
      <c r="C37" s="22">
        <v>73.8</v>
      </c>
      <c r="D37" s="22">
        <v>73.8</v>
      </c>
      <c r="E37" s="20">
        <f t="shared" si="0"/>
        <v>1</v>
      </c>
      <c r="F37" s="46">
        <f>D37/B37</f>
        <v>0.78510638297872337</v>
      </c>
    </row>
    <row r="38" spans="1:6" ht="45">
      <c r="A38" s="45" t="s">
        <v>133</v>
      </c>
      <c r="B38" s="22"/>
      <c r="C38" s="22">
        <v>16246.3</v>
      </c>
      <c r="D38" s="22">
        <v>16246.3</v>
      </c>
      <c r="E38" s="20">
        <f t="shared" si="0"/>
        <v>1</v>
      </c>
      <c r="F38" s="46" t="s">
        <v>72</v>
      </c>
    </row>
    <row r="39" spans="1:6" ht="17.25" customHeight="1">
      <c r="A39" s="54" t="s">
        <v>118</v>
      </c>
      <c r="B39" s="55"/>
      <c r="C39" s="55">
        <v>100</v>
      </c>
      <c r="D39" s="55">
        <v>50</v>
      </c>
      <c r="E39" s="56">
        <f t="shared" si="0"/>
        <v>0.5</v>
      </c>
      <c r="F39" s="46" t="s">
        <v>72</v>
      </c>
    </row>
    <row r="40" spans="1:6">
      <c r="A40" s="54" t="s">
        <v>123</v>
      </c>
      <c r="B40" s="55"/>
      <c r="C40" s="55">
        <v>1020</v>
      </c>
      <c r="D40" s="55">
        <v>1020</v>
      </c>
      <c r="E40" s="56">
        <f t="shared" si="0"/>
        <v>1</v>
      </c>
      <c r="F40" s="46" t="s">
        <v>72</v>
      </c>
    </row>
    <row r="41" spans="1:6" ht="15.75" thickBot="1">
      <c r="A41" s="48" t="s">
        <v>100</v>
      </c>
      <c r="B41" s="49">
        <f>B8+B26</f>
        <v>142402.4</v>
      </c>
      <c r="C41" s="49">
        <f>C8+C26</f>
        <v>196695.30000000005</v>
      </c>
      <c r="D41" s="49">
        <f>D8+D26</f>
        <v>192025.79999999996</v>
      </c>
      <c r="E41" s="50">
        <f>D41/C41</f>
        <v>0.97626023600970591</v>
      </c>
      <c r="F41" s="51">
        <f>D41/B41</f>
        <v>1.3484730594428183</v>
      </c>
    </row>
  </sheetData>
  <mergeCells count="2">
    <mergeCell ref="A2:F2"/>
    <mergeCell ref="A3:F3"/>
  </mergeCells>
  <pageMargins left="0.41" right="0.23622047244094491" top="0.43307086614173229" bottom="0.74803149606299213" header="0.31496062992125984" footer="0.31496062992125984"/>
  <pageSetup paperSize="9" scale="6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 разрезе разделов-подразделов</vt:lpstr>
      <vt:lpstr>в разрезе муниципальных програм</vt:lpstr>
      <vt:lpstr>'в разрезе муниципальных програм'!Заголовки_для_печати</vt:lpstr>
      <vt:lpstr>'в разрезе разделов-подразделов'!Заголовки_для_печати</vt:lpstr>
    </vt:vector>
  </TitlesOfParts>
  <Company>KompasPC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+__+</dc:creator>
  <cp:lastModifiedBy>Ginzzu</cp:lastModifiedBy>
  <cp:lastPrinted>2024-07-25T05:18:55Z</cp:lastPrinted>
  <dcterms:created xsi:type="dcterms:W3CDTF">2011-10-21T06:26:35Z</dcterms:created>
  <dcterms:modified xsi:type="dcterms:W3CDTF">2026-05-27T10:39:42Z</dcterms:modified>
</cp:coreProperties>
</file>