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15" yWindow="975" windowWidth="15450" windowHeight="5970" activeTab="2"/>
  </bookViews>
  <sheets>
    <sheet name="налоговые" sheetId="1" r:id="rId1"/>
    <sheet name="неналоговые" sheetId="2" r:id="rId2"/>
    <sheet name="всего налоговые и неналоговые" sheetId="3" r:id="rId3"/>
  </sheets>
  <definedNames>
    <definedName name="_xlnm.Print_Titles" localSheetId="2">'всего налоговые и неналоговые'!$A:$A</definedName>
    <definedName name="_xlnm.Print_Titles" localSheetId="0">'налоговые'!$A:$A</definedName>
    <definedName name="_xlnm.Print_Titles" localSheetId="1">'неналоговые'!$A:$A</definedName>
  </definedNames>
  <calcPr fullCalcOnLoad="1"/>
</workbook>
</file>

<file path=xl/sharedStrings.xml><?xml version="1.0" encoding="utf-8"?>
<sst xmlns="http://schemas.openxmlformats.org/spreadsheetml/2006/main" count="277" uniqueCount="95">
  <si>
    <t>всего налоговые доходы</t>
  </si>
  <si>
    <t>НДФЛ</t>
  </si>
  <si>
    <t>ЕНВД</t>
  </si>
  <si>
    <t>ЕСХН</t>
  </si>
  <si>
    <t>Налог на имущество ФЛ</t>
  </si>
  <si>
    <t>Транспортный налог</t>
  </si>
  <si>
    <t>Земельный налог</t>
  </si>
  <si>
    <t>Гос.пошлина</t>
  </si>
  <si>
    <t>Верхнеландеховский м.р.</t>
  </si>
  <si>
    <t>поселения, входящие в состав района</t>
  </si>
  <si>
    <t>Верхнеландеховское г.п.</t>
  </si>
  <si>
    <t>Мытское с.п.</t>
  </si>
  <si>
    <t>Симаковское с.п.</t>
  </si>
  <si>
    <t>Итого по поселениям:</t>
  </si>
  <si>
    <t>Аренда имущества</t>
  </si>
  <si>
    <t>Плата за негативное воздействие на окружающую среду</t>
  </si>
  <si>
    <t>Доходы от реализации имущества</t>
  </si>
  <si>
    <t>Доходы от продажи земельных участков</t>
  </si>
  <si>
    <t>Прочие неналоговые</t>
  </si>
  <si>
    <t>Всего:</t>
  </si>
  <si>
    <t>Кромское с.п.</t>
  </si>
  <si>
    <t>всего неналоговые доходы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</si>
  <si>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</si>
  <si>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</si>
  <si>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</si>
  <si>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</si>
  <si>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</si>
  <si>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</si>
  <si>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</si>
  <si>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</si>
  <si>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</si>
  <si>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</si>
  <si>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</si>
  <si>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</si>
  <si>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</si>
  <si>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</si>
  <si>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</si>
  <si>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</si>
  <si>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</si>
  <si>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</si>
  <si>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</si>
  <si>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</si>
  <si>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</si>
  <si>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</si>
  <si>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</si>
  <si>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</si>
  <si>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</si>
  <si>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</si>
  <si>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</si>
  <si>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</si>
  <si>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</si>
  <si>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</si>
  <si>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</si>
  <si>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</si>
  <si>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</si>
  <si>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</si>
  <si>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</si>
  <si>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</si>
  <si>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</si>
  <si>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</si>
  <si>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</si>
  <si>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</si>
  <si>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</si>
  <si>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</si>
  <si>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</si>
  <si>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</si>
  <si>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</si>
  <si>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</si>
  <si>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</si>
  <si>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Аренда земли до разграничения государственной собственности на землю</t>
  </si>
  <si>
    <t>(тыс.руб.)</t>
  </si>
  <si>
    <t>всего налоговые и неналоговые доходы</t>
  </si>
  <si>
    <t>Прочие поступления от использования муниципального имущества</t>
  </si>
  <si>
    <t>Прочие доходы от платных услуг и компенсации затрат бюджетов</t>
  </si>
  <si>
    <t>Акцизы</t>
  </si>
  <si>
    <t>Штрафы, санкции, возмещение ущерба</t>
  </si>
  <si>
    <t>52</t>
  </si>
  <si>
    <t>53</t>
  </si>
  <si>
    <t>54</t>
  </si>
  <si>
    <t>55</t>
  </si>
  <si>
    <t>56</t>
  </si>
  <si>
    <t>Аренда земли, находящейся в собственности муниципальных образований</t>
  </si>
  <si>
    <t>ПСН</t>
  </si>
  <si>
    <t>Исполнение бюджетных назначений по налоговым доходам в 2021 году, динамика поступления в 2020-2021 годах</t>
  </si>
  <si>
    <t>план на 2021 год</t>
  </si>
  <si>
    <t>темп роста (снижения) поступлений 2021/2020</t>
  </si>
  <si>
    <t xml:space="preserve">темп роста (снижения) поступлений 2021/2020 </t>
  </si>
  <si>
    <t>Исполнение бюджетных назначений по неналоговым доходам в 2021 году, динамика поступления в 2020-2021 годах</t>
  </si>
  <si>
    <t>Исполнение бюджетных назначений по налоговым и неналоговым доходам в 2021 году, динамика поступления в 2020-2021 годах</t>
  </si>
  <si>
    <t>НУСН</t>
  </si>
  <si>
    <t>по состоянию на 01.10.2021</t>
  </si>
  <si>
    <t xml:space="preserve">исполнено на 01.10.2020 </t>
  </si>
  <si>
    <t>исполнено на 01.10.2021</t>
  </si>
  <si>
    <t>% исполнения на 01.10.2021</t>
  </si>
  <si>
    <t>исполнено на 01.10.2020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</si>
</sst>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#,##0.0"/>
    <numFmt numFmtId="166" formatCode="0.000%"/>
    <numFmt numFmtId="167" formatCode="0.0000%"/>
    <numFmt numFmtId="168" formatCode="0.00000%"/>
    <numFmt numFmtId="169" formatCode="0.000000%"/>
    <numFmt numFmtId="170" formatCode="0.0000000%"/>
    <numFmt numFmtId="171" formatCode="0.00000000%"/>
    <numFmt numFmtId="172" formatCode="0.000000000%"/>
    <numFmt numFmtId="173" formatCode="0.0000000000%"/>
    <numFmt numFmtId="174" formatCode="0.00000000000%"/>
    <numFmt numFmtId="175" formatCode="0.000000000000%"/>
    <numFmt numFmtId="176" formatCode="0.0000000000000%"/>
    <numFmt numFmtId="177" formatCode="0.00000000000000%"/>
    <numFmt numFmtId="178" formatCode="0.000000000000000%"/>
    <numFmt numFmtId="179" formatCode="0.0000000000000000%"/>
    <numFmt numFmtId="180" formatCode="0.00000000000000000%"/>
    <numFmt numFmtId="181" formatCode="0.000000000000000000%"/>
    <numFmt numFmtId="182" formatCode="[$-FC19]d\ mmmm\ yyyy\ &quot;г.&quot;"/>
    <numFmt numFmtId="183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08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6" borderId="10" xfId="0" applyFont="1" applyFill="1" applyBorder="1" applyAlignment="1">
      <alignment horizontal="center" vertical="top" wrapText="1"/>
    </xf>
    <xf numFmtId="0" fontId="37" fillId="6" borderId="11" xfId="0" applyFont="1" applyFill="1" applyBorder="1" applyAlignment="1">
      <alignment horizontal="center" vertical="top" wrapText="1"/>
    </xf>
    <xf numFmtId="0" fontId="37" fillId="6" borderId="12" xfId="0" applyFont="1" applyFill="1" applyBorder="1" applyAlignment="1">
      <alignment horizontal="center" vertical="top" wrapText="1"/>
    </xf>
    <xf numFmtId="0" fontId="37" fillId="6" borderId="13" xfId="0" applyFont="1" applyFill="1" applyBorder="1" applyAlignment="1">
      <alignment vertical="top" wrapText="1"/>
    </xf>
    <xf numFmtId="0" fontId="38" fillId="6" borderId="13" xfId="0" applyFont="1" applyFill="1" applyBorder="1" applyAlignment="1">
      <alignment vertical="top" wrapText="1"/>
    </xf>
    <xf numFmtId="0" fontId="38" fillId="6" borderId="14" xfId="0" applyFont="1" applyFill="1" applyBorder="1" applyAlignment="1">
      <alignment vertical="top" wrapText="1"/>
    </xf>
    <xf numFmtId="49" fontId="37" fillId="6" borderId="10" xfId="0" applyNumberFormat="1" applyFont="1" applyFill="1" applyBorder="1" applyAlignment="1">
      <alignment horizontal="center" vertical="top" wrapText="1"/>
    </xf>
    <xf numFmtId="49" fontId="37" fillId="6" borderId="11" xfId="0" applyNumberFormat="1" applyFont="1" applyFill="1" applyBorder="1" applyAlignment="1">
      <alignment horizontal="center" vertical="top" wrapText="1"/>
    </xf>
    <xf numFmtId="49" fontId="37" fillId="6" borderId="12" xfId="0" applyNumberFormat="1" applyFont="1" applyFill="1" applyBorder="1" applyAlignment="1">
      <alignment horizontal="center" vertical="top" wrapText="1"/>
    </xf>
    <xf numFmtId="49" fontId="37" fillId="6" borderId="15" xfId="0" applyNumberFormat="1" applyFont="1" applyFill="1" applyBorder="1" applyAlignment="1">
      <alignment horizontal="center"/>
    </xf>
    <xf numFmtId="49" fontId="37" fillId="6" borderId="11" xfId="0" applyNumberFormat="1" applyFont="1" applyFill="1" applyBorder="1" applyAlignment="1">
      <alignment horizontal="center"/>
    </xf>
    <xf numFmtId="49" fontId="37" fillId="6" borderId="12" xfId="0" applyNumberFormat="1" applyFont="1" applyFill="1" applyBorder="1" applyAlignment="1">
      <alignment horizontal="center"/>
    </xf>
    <xf numFmtId="49" fontId="0" fillId="0" borderId="0" xfId="0" applyNumberFormat="1" applyAlignment="1">
      <alignment horizontal="center"/>
    </xf>
    <xf numFmtId="0" fontId="37" fillId="5" borderId="10" xfId="0" applyFont="1" applyFill="1" applyBorder="1" applyAlignment="1">
      <alignment horizontal="center" vertical="top" wrapText="1"/>
    </xf>
    <xf numFmtId="0" fontId="37" fillId="5" borderId="11" xfId="0" applyFont="1" applyFill="1" applyBorder="1" applyAlignment="1">
      <alignment horizontal="center" vertical="top" wrapText="1"/>
    </xf>
    <xf numFmtId="0" fontId="37" fillId="5" borderId="12" xfId="0" applyFont="1" applyFill="1" applyBorder="1" applyAlignment="1">
      <alignment horizontal="center" vertical="top" wrapText="1"/>
    </xf>
    <xf numFmtId="49" fontId="0" fillId="5" borderId="16" xfId="0" applyNumberFormat="1" applyFill="1" applyBorder="1" applyAlignment="1">
      <alignment horizontal="center"/>
    </xf>
    <xf numFmtId="49" fontId="37" fillId="5" borderId="11" xfId="0" applyNumberFormat="1" applyFont="1" applyFill="1" applyBorder="1" applyAlignment="1">
      <alignment horizontal="center"/>
    </xf>
    <xf numFmtId="49" fontId="37" fillId="5" borderId="12" xfId="0" applyNumberFormat="1" applyFont="1" applyFill="1" applyBorder="1" applyAlignment="1">
      <alignment horizontal="center"/>
    </xf>
    <xf numFmtId="49" fontId="37" fillId="5" borderId="10" xfId="0" applyNumberFormat="1" applyFont="1" applyFill="1" applyBorder="1" applyAlignment="1">
      <alignment horizontal="center" vertical="top" wrapText="1"/>
    </xf>
    <xf numFmtId="49" fontId="37" fillId="5" borderId="11" xfId="0" applyNumberFormat="1" applyFont="1" applyFill="1" applyBorder="1" applyAlignment="1">
      <alignment horizontal="center" vertical="top" wrapText="1"/>
    </xf>
    <xf numFmtId="49" fontId="37" fillId="5" borderId="12" xfId="0" applyNumberFormat="1" applyFont="1" applyFill="1" applyBorder="1" applyAlignment="1">
      <alignment horizontal="center" vertical="top" wrapText="1"/>
    </xf>
    <xf numFmtId="165" fontId="37" fillId="6" borderId="10" xfId="0" applyNumberFormat="1" applyFont="1" applyFill="1" applyBorder="1" applyAlignment="1">
      <alignment horizontal="right" vertical="top"/>
    </xf>
    <xf numFmtId="165" fontId="37" fillId="6" borderId="11" xfId="0" applyNumberFormat="1" applyFont="1" applyFill="1" applyBorder="1" applyAlignment="1">
      <alignment horizontal="right" vertical="top"/>
    </xf>
    <xf numFmtId="164" fontId="37" fillId="6" borderId="11" xfId="0" applyNumberFormat="1" applyFont="1" applyFill="1" applyBorder="1" applyAlignment="1">
      <alignment horizontal="right" vertical="top"/>
    </xf>
    <xf numFmtId="164" fontId="37" fillId="6" borderId="12" xfId="0" applyNumberFormat="1" applyFont="1" applyFill="1" applyBorder="1" applyAlignment="1">
      <alignment horizontal="right" vertical="top"/>
    </xf>
    <xf numFmtId="165" fontId="37" fillId="0" borderId="10" xfId="0" applyNumberFormat="1" applyFont="1" applyBorder="1" applyAlignment="1">
      <alignment horizontal="right" vertical="top"/>
    </xf>
    <xf numFmtId="165" fontId="37" fillId="0" borderId="11" xfId="0" applyNumberFormat="1" applyFont="1" applyBorder="1" applyAlignment="1">
      <alignment horizontal="right" vertical="top"/>
    </xf>
    <xf numFmtId="165" fontId="38" fillId="6" borderId="17" xfId="0" applyNumberFormat="1" applyFont="1" applyFill="1" applyBorder="1" applyAlignment="1">
      <alignment horizontal="right" vertical="top"/>
    </xf>
    <xf numFmtId="165" fontId="38" fillId="6" borderId="11" xfId="0" applyNumberFormat="1" applyFont="1" applyFill="1" applyBorder="1" applyAlignment="1">
      <alignment horizontal="right" vertical="top"/>
    </xf>
    <xf numFmtId="165" fontId="38" fillId="6" borderId="18" xfId="0" applyNumberFormat="1" applyFont="1" applyFill="1" applyBorder="1" applyAlignment="1">
      <alignment horizontal="right" vertical="top"/>
    </xf>
    <xf numFmtId="164" fontId="38" fillId="6" borderId="11" xfId="0" applyNumberFormat="1" applyFont="1" applyFill="1" applyBorder="1" applyAlignment="1">
      <alignment horizontal="right" vertical="top"/>
    </xf>
    <xf numFmtId="164" fontId="38" fillId="6" borderId="12" xfId="0" applyNumberFormat="1" applyFont="1" applyFill="1" applyBorder="1" applyAlignment="1">
      <alignment horizontal="right" vertical="top"/>
    </xf>
    <xf numFmtId="165" fontId="38" fillId="6" borderId="19" xfId="0" applyNumberFormat="1" applyFont="1" applyFill="1" applyBorder="1" applyAlignment="1">
      <alignment horizontal="right" vertical="top"/>
    </xf>
    <xf numFmtId="165" fontId="38" fillId="6" borderId="20" xfId="0" applyNumberFormat="1" applyFont="1" applyFill="1" applyBorder="1" applyAlignment="1">
      <alignment horizontal="right" vertical="top"/>
    </xf>
    <xf numFmtId="164" fontId="38" fillId="6" borderId="20" xfId="0" applyNumberFormat="1" applyFont="1" applyFill="1" applyBorder="1" applyAlignment="1">
      <alignment horizontal="right" vertical="top"/>
    </xf>
    <xf numFmtId="164" fontId="38" fillId="6" borderId="21" xfId="0" applyNumberFormat="1" applyFont="1" applyFill="1" applyBorder="1" applyAlignment="1">
      <alignment horizontal="right" vertical="top"/>
    </xf>
    <xf numFmtId="164" fontId="37" fillId="5" borderId="11" xfId="0" applyNumberFormat="1" applyFont="1" applyFill="1" applyBorder="1" applyAlignment="1">
      <alignment horizontal="right" vertical="top"/>
    </xf>
    <xf numFmtId="164" fontId="37" fillId="5" borderId="12" xfId="0" applyNumberFormat="1" applyFont="1" applyFill="1" applyBorder="1" applyAlignment="1">
      <alignment horizontal="right" vertical="top"/>
    </xf>
    <xf numFmtId="0" fontId="0" fillId="0" borderId="0" xfId="0" applyAlignment="1">
      <alignment vertical="top"/>
    </xf>
    <xf numFmtId="165" fontId="38" fillId="5" borderId="17" xfId="0" applyNumberFormat="1" applyFont="1" applyFill="1" applyBorder="1" applyAlignment="1">
      <alignment horizontal="right" vertical="top"/>
    </xf>
    <xf numFmtId="165" fontId="38" fillId="5" borderId="11" xfId="0" applyNumberFormat="1" applyFont="1" applyFill="1" applyBorder="1" applyAlignment="1">
      <alignment horizontal="right" vertical="top"/>
    </xf>
    <xf numFmtId="165" fontId="38" fillId="5" borderId="18" xfId="0" applyNumberFormat="1" applyFont="1" applyFill="1" applyBorder="1" applyAlignment="1">
      <alignment horizontal="right" vertical="top"/>
    </xf>
    <xf numFmtId="164" fontId="38" fillId="5" borderId="11" xfId="0" applyNumberFormat="1" applyFont="1" applyFill="1" applyBorder="1" applyAlignment="1">
      <alignment horizontal="right" vertical="top"/>
    </xf>
    <xf numFmtId="164" fontId="38" fillId="5" borderId="12" xfId="0" applyNumberFormat="1" applyFont="1" applyFill="1" applyBorder="1" applyAlignment="1">
      <alignment horizontal="right" vertical="top"/>
    </xf>
    <xf numFmtId="165" fontId="38" fillId="5" borderId="19" xfId="0" applyNumberFormat="1" applyFont="1" applyFill="1" applyBorder="1" applyAlignment="1">
      <alignment horizontal="right" vertical="top"/>
    </xf>
    <xf numFmtId="165" fontId="38" fillId="5" borderId="20" xfId="0" applyNumberFormat="1" applyFont="1" applyFill="1" applyBorder="1" applyAlignment="1">
      <alignment horizontal="right" vertical="top"/>
    </xf>
    <xf numFmtId="164" fontId="38" fillId="5" borderId="20" xfId="0" applyNumberFormat="1" applyFont="1" applyFill="1" applyBorder="1" applyAlignment="1">
      <alignment horizontal="right" vertical="top"/>
    </xf>
    <xf numFmtId="164" fontId="38" fillId="5" borderId="21" xfId="0" applyNumberFormat="1" applyFont="1" applyFill="1" applyBorder="1" applyAlignment="1">
      <alignment horizontal="right" vertical="top"/>
    </xf>
    <xf numFmtId="165" fontId="37" fillId="5" borderId="10" xfId="0" applyNumberFormat="1" applyFont="1" applyFill="1" applyBorder="1" applyAlignment="1">
      <alignment horizontal="right" vertical="top"/>
    </xf>
    <xf numFmtId="165" fontId="37" fillId="5" borderId="11" xfId="0" applyNumberFormat="1" applyFont="1" applyFill="1" applyBorder="1" applyAlignment="1">
      <alignment horizontal="right" vertical="top"/>
    </xf>
    <xf numFmtId="49" fontId="37" fillId="5" borderId="22" xfId="0" applyNumberFormat="1" applyFont="1" applyFill="1" applyBorder="1" applyAlignment="1">
      <alignment horizontal="center"/>
    </xf>
    <xf numFmtId="49" fontId="37" fillId="5" borderId="18" xfId="0" applyNumberFormat="1" applyFont="1" applyFill="1" applyBorder="1" applyAlignment="1">
      <alignment horizontal="center"/>
    </xf>
    <xf numFmtId="165" fontId="38" fillId="5" borderId="23" xfId="0" applyNumberFormat="1" applyFont="1" applyFill="1" applyBorder="1" applyAlignment="1">
      <alignment horizontal="right" vertical="top"/>
    </xf>
    <xf numFmtId="165" fontId="38" fillId="5" borderId="24" xfId="0" applyNumberFormat="1" applyFont="1" applyFill="1" applyBorder="1" applyAlignment="1">
      <alignment horizontal="right" vertical="top"/>
    </xf>
    <xf numFmtId="165" fontId="38" fillId="5" borderId="10" xfId="0" applyNumberFormat="1" applyFont="1" applyFill="1" applyBorder="1" applyAlignment="1">
      <alignment horizontal="right" vertical="top"/>
    </xf>
    <xf numFmtId="164" fontId="37" fillId="5" borderId="22" xfId="0" applyNumberFormat="1" applyFont="1" applyFill="1" applyBorder="1" applyAlignment="1">
      <alignment horizontal="right" vertical="top"/>
    </xf>
    <xf numFmtId="164" fontId="38" fillId="5" borderId="22" xfId="0" applyNumberFormat="1" applyFont="1" applyFill="1" applyBorder="1" applyAlignment="1">
      <alignment horizontal="right" vertical="top"/>
    </xf>
    <xf numFmtId="164" fontId="38" fillId="5" borderId="25" xfId="0" applyNumberFormat="1" applyFont="1" applyFill="1" applyBorder="1" applyAlignment="1">
      <alignment horizontal="right" vertical="top"/>
    </xf>
    <xf numFmtId="49" fontId="37" fillId="5" borderId="10" xfId="0" applyNumberFormat="1" applyFont="1" applyFill="1" applyBorder="1" applyAlignment="1">
      <alignment horizontal="center"/>
    </xf>
    <xf numFmtId="49" fontId="37" fillId="5" borderId="15" xfId="0" applyNumberFormat="1" applyFont="1" applyFill="1" applyBorder="1" applyAlignment="1">
      <alignment horizontal="center"/>
    </xf>
    <xf numFmtId="0" fontId="37" fillId="5" borderId="13" xfId="0" applyFont="1" applyFill="1" applyBorder="1" applyAlignment="1">
      <alignment vertical="top" wrapText="1"/>
    </xf>
    <xf numFmtId="0" fontId="38" fillId="5" borderId="13" xfId="0" applyFont="1" applyFill="1" applyBorder="1" applyAlignment="1">
      <alignment vertical="top" wrapText="1"/>
    </xf>
    <xf numFmtId="0" fontId="38" fillId="5" borderId="14" xfId="0" applyFont="1" applyFill="1" applyBorder="1" applyAlignment="1">
      <alignment vertical="top" wrapText="1"/>
    </xf>
    <xf numFmtId="183" fontId="37" fillId="0" borderId="22" xfId="0" applyNumberFormat="1" applyFont="1" applyBorder="1" applyAlignment="1">
      <alignment vertical="top"/>
    </xf>
    <xf numFmtId="183" fontId="37" fillId="0" borderId="11" xfId="0" applyNumberFormat="1" applyFont="1" applyBorder="1" applyAlignment="1">
      <alignment vertical="top"/>
    </xf>
    <xf numFmtId="183" fontId="37" fillId="0" borderId="10" xfId="0" applyNumberFormat="1" applyFont="1" applyBorder="1" applyAlignment="1">
      <alignment vertical="top"/>
    </xf>
    <xf numFmtId="49" fontId="37" fillId="6" borderId="22" xfId="0" applyNumberFormat="1" applyFont="1" applyFill="1" applyBorder="1" applyAlignment="1">
      <alignment horizontal="center" vertical="top" wrapText="1"/>
    </xf>
    <xf numFmtId="164" fontId="37" fillId="6" borderId="22" xfId="0" applyNumberFormat="1" applyFont="1" applyFill="1" applyBorder="1" applyAlignment="1">
      <alignment horizontal="right" vertical="top"/>
    </xf>
    <xf numFmtId="164" fontId="38" fillId="6" borderId="22" xfId="0" applyNumberFormat="1" applyFont="1" applyFill="1" applyBorder="1" applyAlignment="1">
      <alignment horizontal="right" vertical="top"/>
    </xf>
    <xf numFmtId="164" fontId="38" fillId="6" borderId="25" xfId="0" applyNumberFormat="1" applyFont="1" applyFill="1" applyBorder="1" applyAlignment="1">
      <alignment horizontal="right" vertical="top"/>
    </xf>
    <xf numFmtId="49" fontId="37" fillId="6" borderId="18" xfId="0" applyNumberFormat="1" applyFont="1" applyFill="1" applyBorder="1" applyAlignment="1">
      <alignment horizontal="center" vertical="top" wrapText="1"/>
    </xf>
    <xf numFmtId="165" fontId="38" fillId="6" borderId="23" xfId="0" applyNumberFormat="1" applyFont="1" applyFill="1" applyBorder="1" applyAlignment="1">
      <alignment horizontal="right" vertical="top"/>
    </xf>
    <xf numFmtId="165" fontId="38" fillId="6" borderId="24" xfId="0" applyNumberFormat="1" applyFont="1" applyFill="1" applyBorder="1" applyAlignment="1">
      <alignment horizontal="right" vertical="top"/>
    </xf>
    <xf numFmtId="49" fontId="37" fillId="5" borderId="26" xfId="0" applyNumberFormat="1" applyFont="1" applyFill="1" applyBorder="1" applyAlignment="1">
      <alignment horizontal="center"/>
    </xf>
    <xf numFmtId="0" fontId="37" fillId="5" borderId="17" xfId="0" applyFont="1" applyFill="1" applyBorder="1" applyAlignment="1">
      <alignment vertical="top" wrapText="1"/>
    </xf>
    <xf numFmtId="0" fontId="38" fillId="5" borderId="17" xfId="0" applyFont="1" applyFill="1" applyBorder="1" applyAlignment="1">
      <alignment vertical="top" wrapText="1"/>
    </xf>
    <xf numFmtId="0" fontId="38" fillId="5" borderId="27" xfId="0" applyFont="1" applyFill="1" applyBorder="1" applyAlignment="1">
      <alignment vertical="top" wrapText="1"/>
    </xf>
    <xf numFmtId="49" fontId="0" fillId="5" borderId="10" xfId="0" applyNumberFormat="1" applyFill="1" applyBorder="1" applyAlignment="1">
      <alignment horizontal="center"/>
    </xf>
    <xf numFmtId="49" fontId="37" fillId="6" borderId="26" xfId="0" applyNumberFormat="1" applyFont="1" applyFill="1" applyBorder="1" applyAlignment="1">
      <alignment horizontal="center"/>
    </xf>
    <xf numFmtId="165" fontId="37" fillId="6" borderId="17" xfId="0" applyNumberFormat="1" applyFont="1" applyFill="1" applyBorder="1" applyAlignment="1">
      <alignment horizontal="right" vertical="top"/>
    </xf>
    <xf numFmtId="0" fontId="37" fillId="6" borderId="28" xfId="0" applyFont="1" applyFill="1" applyBorder="1" applyAlignment="1">
      <alignment horizontal="center" vertical="center" wrapText="1"/>
    </xf>
    <xf numFmtId="0" fontId="37" fillId="6" borderId="29" xfId="0" applyFont="1" applyFill="1" applyBorder="1" applyAlignment="1">
      <alignment horizontal="center" vertical="center" wrapText="1"/>
    </xf>
    <xf numFmtId="0" fontId="0" fillId="6" borderId="29" xfId="0" applyFill="1" applyBorder="1" applyAlignment="1">
      <alignment horizontal="center" vertical="center" wrapText="1"/>
    </xf>
    <xf numFmtId="0" fontId="0" fillId="6" borderId="30" xfId="0" applyFill="1" applyBorder="1" applyAlignment="1">
      <alignment horizontal="center" vertical="center" wrapText="1"/>
    </xf>
    <xf numFmtId="0" fontId="39" fillId="0" borderId="0" xfId="0" applyFont="1" applyAlignment="1">
      <alignment/>
    </xf>
    <xf numFmtId="0" fontId="0" fillId="0" borderId="0" xfId="0" applyAlignment="1">
      <alignment/>
    </xf>
    <xf numFmtId="0" fontId="0" fillId="6" borderId="29" xfId="0" applyFill="1" applyBorder="1" applyAlignment="1">
      <alignment/>
    </xf>
    <xf numFmtId="0" fontId="0" fillId="6" borderId="30" xfId="0" applyFill="1" applyBorder="1" applyAlignment="1">
      <alignment/>
    </xf>
    <xf numFmtId="0" fontId="37" fillId="6" borderId="31" xfId="0" applyFont="1" applyFill="1" applyBorder="1" applyAlignment="1">
      <alignment/>
    </xf>
    <xf numFmtId="0" fontId="37" fillId="6" borderId="13" xfId="0" applyFont="1" applyFill="1" applyBorder="1" applyAlignment="1">
      <alignment/>
    </xf>
    <xf numFmtId="0" fontId="37" fillId="6" borderId="32" xfId="0" applyFont="1" applyFill="1" applyBorder="1" applyAlignment="1">
      <alignment horizontal="center" vertical="center" wrapText="1"/>
    </xf>
    <xf numFmtId="0" fontId="0" fillId="6" borderId="33" xfId="0" applyFill="1" applyBorder="1" applyAlignment="1">
      <alignment horizontal="center" vertical="center" wrapText="1"/>
    </xf>
    <xf numFmtId="0" fontId="0" fillId="6" borderId="34" xfId="0" applyFill="1" applyBorder="1" applyAlignment="1">
      <alignment horizontal="center" vertical="center" wrapText="1"/>
    </xf>
    <xf numFmtId="0" fontId="37" fillId="5" borderId="28" xfId="0" applyFont="1" applyFill="1" applyBorder="1" applyAlignment="1">
      <alignment horizontal="center" vertical="center" wrapText="1"/>
    </xf>
    <xf numFmtId="0" fontId="37" fillId="5" borderId="29" xfId="0" applyFont="1" applyFill="1" applyBorder="1" applyAlignment="1">
      <alignment horizontal="center" vertical="center" wrapText="1"/>
    </xf>
    <xf numFmtId="0" fontId="37" fillId="5" borderId="30" xfId="0" applyFont="1" applyFill="1" applyBorder="1" applyAlignment="1">
      <alignment horizontal="center" vertical="center" wrapText="1"/>
    </xf>
    <xf numFmtId="0" fontId="37" fillId="5" borderId="35" xfId="0" applyFont="1" applyFill="1" applyBorder="1" applyAlignment="1">
      <alignment/>
    </xf>
    <xf numFmtId="0" fontId="37" fillId="5" borderId="15" xfId="0" applyFont="1" applyFill="1" applyBorder="1" applyAlignment="1">
      <alignment/>
    </xf>
    <xf numFmtId="0" fontId="37" fillId="5" borderId="32" xfId="0" applyFont="1" applyFill="1" applyBorder="1" applyAlignment="1">
      <alignment horizontal="center" vertical="center" wrapText="1"/>
    </xf>
    <xf numFmtId="0" fontId="0" fillId="5" borderId="33" xfId="0" applyFill="1" applyBorder="1" applyAlignment="1">
      <alignment horizontal="center" vertical="center" wrapText="1"/>
    </xf>
    <xf numFmtId="0" fontId="0" fillId="5" borderId="34" xfId="0" applyFill="1" applyBorder="1" applyAlignment="1">
      <alignment horizontal="center" vertical="center" wrapText="1"/>
    </xf>
    <xf numFmtId="0" fontId="37" fillId="5" borderId="36" xfId="0" applyFont="1" applyFill="1" applyBorder="1" applyAlignment="1">
      <alignment/>
    </xf>
    <xf numFmtId="0" fontId="37" fillId="5" borderId="26" xfId="0" applyFont="1" applyFill="1" applyBorder="1" applyAlignment="1">
      <alignment/>
    </xf>
    <xf numFmtId="0" fontId="3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D14"/>
  <sheetViews>
    <sheetView zoomScale="70" zoomScaleNormal="70" zoomScaleSheetLayoutView="10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M10" sqref="M10"/>
    </sheetView>
  </sheetViews>
  <sheetFormatPr defaultColWidth="9.140625" defaultRowHeight="15"/>
  <cols>
    <col min="1" max="1" width="15.8515625" style="0" customWidth="1"/>
    <col min="2" max="2" width="11.28125" style="0" customWidth="1"/>
    <col min="3" max="3" width="8.7109375" style="0" customWidth="1"/>
    <col min="4" max="4" width="10.421875" style="0" customWidth="1"/>
    <col min="5" max="5" width="11.140625" style="0" customWidth="1"/>
    <col min="6" max="6" width="11.8515625" style="0" customWidth="1"/>
    <col min="7" max="7" width="10.8515625" style="0" customWidth="1"/>
    <col min="8" max="8" width="8.7109375" style="0" customWidth="1"/>
    <col min="9" max="9" width="11.00390625" style="0" customWidth="1"/>
    <col min="10" max="10" width="10.8515625" style="0" customWidth="1"/>
    <col min="11" max="11" width="11.8515625" style="0" customWidth="1"/>
    <col min="12" max="12" width="11.140625" style="0" customWidth="1"/>
    <col min="13" max="14" width="12.421875" style="0" customWidth="1"/>
    <col min="15" max="15" width="11.57421875" style="0" customWidth="1"/>
    <col min="16" max="21" width="11.8515625" style="0" customWidth="1"/>
    <col min="22" max="22" width="10.57421875" style="0" customWidth="1"/>
    <col min="23" max="23" width="9.28125" style="0" customWidth="1"/>
    <col min="24" max="24" width="10.7109375" style="0" customWidth="1"/>
    <col min="25" max="25" width="11.00390625" style="0" customWidth="1"/>
    <col min="26" max="26" width="12.00390625" style="0" customWidth="1"/>
    <col min="27" max="27" width="10.8515625" style="0" customWidth="1"/>
    <col min="28" max="28" width="9.8515625" style="0" customWidth="1"/>
    <col min="29" max="30" width="10.8515625" style="0" customWidth="1"/>
    <col min="31" max="31" width="11.8515625" style="0" customWidth="1"/>
    <col min="32" max="32" width="10.7109375" style="0" customWidth="1"/>
    <col min="33" max="33" width="8.421875" style="0" customWidth="1"/>
    <col min="34" max="34" width="11.421875" style="0" customWidth="1"/>
    <col min="35" max="35" width="10.8515625" style="0" customWidth="1"/>
    <col min="36" max="36" width="13.00390625" style="0" customWidth="1"/>
    <col min="37" max="37" width="10.8515625" style="0" customWidth="1"/>
    <col min="39" max="39" width="11.140625" style="0" customWidth="1"/>
    <col min="40" max="40" width="11.421875" style="0" customWidth="1"/>
    <col min="41" max="41" width="12.00390625" style="0" customWidth="1"/>
    <col min="42" max="42" width="9.8515625" style="0" hidden="1" customWidth="1"/>
    <col min="43" max="43" width="0" style="0" hidden="1" customWidth="1"/>
    <col min="44" max="44" width="9.8515625" style="0" hidden="1" customWidth="1"/>
    <col min="45" max="45" width="11.00390625" style="0" hidden="1" customWidth="1"/>
    <col min="46" max="46" width="13.140625" style="0" hidden="1" customWidth="1"/>
    <col min="47" max="47" width="11.00390625" style="0" customWidth="1"/>
    <col min="48" max="48" width="8.57421875" style="0" customWidth="1"/>
    <col min="49" max="50" width="10.8515625" style="0" customWidth="1"/>
    <col min="51" max="51" width="12.00390625" style="0" customWidth="1"/>
    <col min="52" max="52" width="10.7109375" style="0" customWidth="1"/>
    <col min="53" max="53" width="8.421875" style="0" customWidth="1"/>
    <col min="54" max="54" width="10.421875" style="0" customWidth="1"/>
    <col min="55" max="55" width="11.8515625" style="0" customWidth="1"/>
    <col min="56" max="56" width="12.140625" style="0" customWidth="1"/>
  </cols>
  <sheetData>
    <row r="2" spans="2:56" ht="18.75">
      <c r="B2" s="87" t="s">
        <v>83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1"/>
      <c r="AB2" s="1"/>
      <c r="AC2" s="1"/>
      <c r="AD2" s="1"/>
      <c r="AE2" s="1"/>
      <c r="AF2" s="1"/>
      <c r="AG2" s="1"/>
      <c r="AH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</row>
    <row r="3" spans="1:56" ht="15.75" thickBot="1">
      <c r="A3" s="1"/>
      <c r="B3" s="1" t="s">
        <v>90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 t="s">
        <v>70</v>
      </c>
      <c r="AA3" s="1"/>
      <c r="AB3" s="1"/>
      <c r="AC3" s="1"/>
      <c r="AD3" s="1"/>
      <c r="AE3" s="1"/>
      <c r="AF3" s="1"/>
      <c r="AG3" s="1"/>
      <c r="AH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</row>
    <row r="4" spans="1:56" ht="15">
      <c r="A4" s="91"/>
      <c r="B4" s="93" t="s">
        <v>0</v>
      </c>
      <c r="C4" s="94"/>
      <c r="D4" s="94"/>
      <c r="E4" s="94"/>
      <c r="F4" s="95"/>
      <c r="G4" s="83" t="s">
        <v>1</v>
      </c>
      <c r="H4" s="84"/>
      <c r="I4" s="84"/>
      <c r="J4" s="85"/>
      <c r="K4" s="85"/>
      <c r="L4" s="83" t="s">
        <v>74</v>
      </c>
      <c r="M4" s="84"/>
      <c r="N4" s="84"/>
      <c r="O4" s="85"/>
      <c r="P4" s="86"/>
      <c r="Q4" s="84" t="s">
        <v>89</v>
      </c>
      <c r="R4" s="84"/>
      <c r="S4" s="84"/>
      <c r="T4" s="85"/>
      <c r="U4" s="86"/>
      <c r="V4" s="84" t="s">
        <v>2</v>
      </c>
      <c r="W4" s="84"/>
      <c r="X4" s="84"/>
      <c r="Y4" s="85"/>
      <c r="Z4" s="86"/>
      <c r="AA4" s="83" t="s">
        <v>3</v>
      </c>
      <c r="AB4" s="84"/>
      <c r="AC4" s="84"/>
      <c r="AD4" s="85"/>
      <c r="AE4" s="86"/>
      <c r="AF4" s="83" t="s">
        <v>82</v>
      </c>
      <c r="AG4" s="84"/>
      <c r="AH4" s="84"/>
      <c r="AI4" s="89"/>
      <c r="AJ4" s="90"/>
      <c r="AK4" s="83" t="s">
        <v>4</v>
      </c>
      <c r="AL4" s="84"/>
      <c r="AM4" s="84"/>
      <c r="AN4" s="85"/>
      <c r="AO4" s="86"/>
      <c r="AP4" s="83" t="s">
        <v>5</v>
      </c>
      <c r="AQ4" s="84"/>
      <c r="AR4" s="84"/>
      <c r="AS4" s="85"/>
      <c r="AT4" s="86"/>
      <c r="AU4" s="83" t="s">
        <v>6</v>
      </c>
      <c r="AV4" s="84"/>
      <c r="AW4" s="84"/>
      <c r="AX4" s="85"/>
      <c r="AY4" s="86"/>
      <c r="AZ4" s="83" t="s">
        <v>7</v>
      </c>
      <c r="BA4" s="84"/>
      <c r="BB4" s="84"/>
      <c r="BC4" s="85"/>
      <c r="BD4" s="86"/>
    </row>
    <row r="5" spans="1:56" ht="63" customHeight="1">
      <c r="A5" s="92"/>
      <c r="B5" s="2" t="s">
        <v>91</v>
      </c>
      <c r="C5" s="3" t="s">
        <v>84</v>
      </c>
      <c r="D5" s="3" t="s">
        <v>92</v>
      </c>
      <c r="E5" s="3" t="s">
        <v>93</v>
      </c>
      <c r="F5" s="4" t="s">
        <v>85</v>
      </c>
      <c r="G5" s="2" t="s">
        <v>91</v>
      </c>
      <c r="H5" s="3" t="s">
        <v>84</v>
      </c>
      <c r="I5" s="3" t="s">
        <v>92</v>
      </c>
      <c r="J5" s="3" t="s">
        <v>93</v>
      </c>
      <c r="K5" s="4" t="s">
        <v>85</v>
      </c>
      <c r="L5" s="2" t="s">
        <v>91</v>
      </c>
      <c r="M5" s="3" t="s">
        <v>84</v>
      </c>
      <c r="N5" s="3" t="s">
        <v>92</v>
      </c>
      <c r="O5" s="3" t="s">
        <v>93</v>
      </c>
      <c r="P5" s="4" t="s">
        <v>85</v>
      </c>
      <c r="Q5" s="2" t="s">
        <v>91</v>
      </c>
      <c r="R5" s="3" t="s">
        <v>84</v>
      </c>
      <c r="S5" s="3" t="s">
        <v>92</v>
      </c>
      <c r="T5" s="3" t="s">
        <v>93</v>
      </c>
      <c r="U5" s="4" t="s">
        <v>85</v>
      </c>
      <c r="V5" s="2" t="s">
        <v>91</v>
      </c>
      <c r="W5" s="3" t="s">
        <v>84</v>
      </c>
      <c r="X5" s="3" t="s">
        <v>92</v>
      </c>
      <c r="Y5" s="3" t="s">
        <v>93</v>
      </c>
      <c r="Z5" s="4" t="s">
        <v>85</v>
      </c>
      <c r="AA5" s="2" t="s">
        <v>91</v>
      </c>
      <c r="AB5" s="3" t="s">
        <v>84</v>
      </c>
      <c r="AC5" s="3" t="s">
        <v>92</v>
      </c>
      <c r="AD5" s="3" t="s">
        <v>93</v>
      </c>
      <c r="AE5" s="4" t="s">
        <v>85</v>
      </c>
      <c r="AF5" s="2" t="s">
        <v>91</v>
      </c>
      <c r="AG5" s="3" t="s">
        <v>84</v>
      </c>
      <c r="AH5" s="3" t="s">
        <v>92</v>
      </c>
      <c r="AI5" s="3" t="s">
        <v>93</v>
      </c>
      <c r="AJ5" s="4" t="s">
        <v>85</v>
      </c>
      <c r="AK5" s="2" t="s">
        <v>91</v>
      </c>
      <c r="AL5" s="3" t="s">
        <v>84</v>
      </c>
      <c r="AM5" s="3" t="s">
        <v>92</v>
      </c>
      <c r="AN5" s="3" t="s">
        <v>93</v>
      </c>
      <c r="AO5" s="4" t="s">
        <v>85</v>
      </c>
      <c r="AP5" s="2" t="s">
        <v>91</v>
      </c>
      <c r="AQ5" s="3" t="s">
        <v>84</v>
      </c>
      <c r="AR5" s="3" t="s">
        <v>92</v>
      </c>
      <c r="AS5" s="3" t="s">
        <v>93</v>
      </c>
      <c r="AT5" s="4" t="s">
        <v>85</v>
      </c>
      <c r="AU5" s="2" t="s">
        <v>91</v>
      </c>
      <c r="AV5" s="3" t="s">
        <v>84</v>
      </c>
      <c r="AW5" s="3" t="s">
        <v>92</v>
      </c>
      <c r="AX5" s="3" t="s">
        <v>93</v>
      </c>
      <c r="AY5" s="4" t="s">
        <v>85</v>
      </c>
      <c r="AZ5" s="2" t="s">
        <v>91</v>
      </c>
      <c r="BA5" s="3" t="s">
        <v>84</v>
      </c>
      <c r="BB5" s="3" t="s">
        <v>92</v>
      </c>
      <c r="BC5" s="3" t="s">
        <v>93</v>
      </c>
      <c r="BD5" s="4" t="s">
        <v>85</v>
      </c>
    </row>
    <row r="6" spans="1:56" ht="15">
      <c r="A6" s="11">
        <v>1</v>
      </c>
      <c r="B6" s="81">
        <v>2</v>
      </c>
      <c r="C6" s="12">
        <v>3</v>
      </c>
      <c r="D6" s="12">
        <v>4</v>
      </c>
      <c r="E6" s="12" t="s">
        <v>22</v>
      </c>
      <c r="F6" s="13" t="s">
        <v>23</v>
      </c>
      <c r="G6" s="8" t="s">
        <v>24</v>
      </c>
      <c r="H6" s="9" t="s">
        <v>25</v>
      </c>
      <c r="I6" s="9" t="s">
        <v>26</v>
      </c>
      <c r="J6" s="9" t="s">
        <v>27</v>
      </c>
      <c r="K6" s="69" t="s">
        <v>28</v>
      </c>
      <c r="L6" s="8" t="s">
        <v>29</v>
      </c>
      <c r="M6" s="9" t="s">
        <v>30</v>
      </c>
      <c r="N6" s="9" t="s">
        <v>31</v>
      </c>
      <c r="O6" s="9" t="s">
        <v>32</v>
      </c>
      <c r="P6" s="10" t="s">
        <v>33</v>
      </c>
      <c r="Q6" s="73" t="s">
        <v>34</v>
      </c>
      <c r="R6" s="9" t="s">
        <v>35</v>
      </c>
      <c r="S6" s="9" t="s">
        <v>36</v>
      </c>
      <c r="T6" s="9" t="s">
        <v>37</v>
      </c>
      <c r="U6" s="10" t="s">
        <v>38</v>
      </c>
      <c r="V6" s="73" t="s">
        <v>34</v>
      </c>
      <c r="W6" s="9" t="s">
        <v>35</v>
      </c>
      <c r="X6" s="9" t="s">
        <v>36</v>
      </c>
      <c r="Y6" s="9" t="s">
        <v>37</v>
      </c>
      <c r="Z6" s="10" t="s">
        <v>38</v>
      </c>
      <c r="AA6" s="8" t="s">
        <v>39</v>
      </c>
      <c r="AB6" s="9" t="s">
        <v>40</v>
      </c>
      <c r="AC6" s="9" t="s">
        <v>41</v>
      </c>
      <c r="AD6" s="9" t="s">
        <v>42</v>
      </c>
      <c r="AE6" s="10" t="s">
        <v>43</v>
      </c>
      <c r="AF6" s="8" t="s">
        <v>59</v>
      </c>
      <c r="AG6" s="9" t="s">
        <v>60</v>
      </c>
      <c r="AH6" s="9" t="s">
        <v>61</v>
      </c>
      <c r="AI6" s="12" t="s">
        <v>62</v>
      </c>
      <c r="AJ6" s="13" t="s">
        <v>63</v>
      </c>
      <c r="AK6" s="8" t="s">
        <v>44</v>
      </c>
      <c r="AL6" s="9" t="s">
        <v>45</v>
      </c>
      <c r="AM6" s="9" t="s">
        <v>46</v>
      </c>
      <c r="AN6" s="9" t="s">
        <v>47</v>
      </c>
      <c r="AO6" s="10" t="s">
        <v>48</v>
      </c>
      <c r="AP6" s="8" t="s">
        <v>44</v>
      </c>
      <c r="AQ6" s="9" t="s">
        <v>45</v>
      </c>
      <c r="AR6" s="9" t="s">
        <v>46</v>
      </c>
      <c r="AS6" s="9" t="s">
        <v>47</v>
      </c>
      <c r="AT6" s="10" t="s">
        <v>48</v>
      </c>
      <c r="AU6" s="8" t="s">
        <v>49</v>
      </c>
      <c r="AV6" s="9" t="s">
        <v>50</v>
      </c>
      <c r="AW6" s="9" t="s">
        <v>51</v>
      </c>
      <c r="AX6" s="9" t="s">
        <v>52</v>
      </c>
      <c r="AY6" s="10" t="s">
        <v>53</v>
      </c>
      <c r="AZ6" s="8" t="s">
        <v>54</v>
      </c>
      <c r="BA6" s="9" t="s">
        <v>55</v>
      </c>
      <c r="BB6" s="9" t="s">
        <v>56</v>
      </c>
      <c r="BC6" s="9" t="s">
        <v>57</v>
      </c>
      <c r="BD6" s="10" t="s">
        <v>58</v>
      </c>
    </row>
    <row r="7" spans="1:56" ht="40.5" customHeight="1">
      <c r="A7" s="5" t="s">
        <v>8</v>
      </c>
      <c r="B7" s="82">
        <f>G7+V7+AA7+AK7+AP7+AU7+AZ7+AF7+L7+Q7</f>
        <v>7198.2</v>
      </c>
      <c r="C7" s="25">
        <f>H7+W7+AB7+AL7+AQ7+AV7+BA7+AG7+M7+R7</f>
        <v>11841.6</v>
      </c>
      <c r="D7" s="25">
        <f>I7+X7+AC7+AM7+AR7+AW7+BB7+AH7+N7+S7</f>
        <v>8731.1</v>
      </c>
      <c r="E7" s="26">
        <f>IF(C7=0," ",IF(D7/C7*100&gt;200,"СВ.200",D7/C7))</f>
        <v>0.7373243480610728</v>
      </c>
      <c r="F7" s="27">
        <f>IF(B7=0," ",IF(D7/B7*100&gt;200,"СВ.200",D7/B7))</f>
        <v>1.2129560167819733</v>
      </c>
      <c r="G7" s="29">
        <v>3604.6</v>
      </c>
      <c r="H7" s="29">
        <v>6378.3</v>
      </c>
      <c r="I7" s="29">
        <v>4529.7</v>
      </c>
      <c r="J7" s="26">
        <f aca="true" t="shared" si="0" ref="J7:J14">IF(H7=0," ",IF(I7/H7*100&gt;200,"СВ.200",I7/H7))</f>
        <v>0.7101735572174404</v>
      </c>
      <c r="K7" s="70">
        <f aca="true" t="shared" si="1" ref="K7:K14">IF(G7=0," ",IF(I7/G7*100&gt;200,"СВ.200",I7/G7))</f>
        <v>1.2566442878544082</v>
      </c>
      <c r="L7" s="29">
        <v>2773.5</v>
      </c>
      <c r="M7" s="29">
        <v>4385.8</v>
      </c>
      <c r="N7" s="29">
        <v>3252.3</v>
      </c>
      <c r="O7" s="26">
        <f aca="true" t="shared" si="2" ref="O7:O14">IF(M7=0," ",IF(N7/M7*100&gt;200,"СВ.200",N7/M7))</f>
        <v>0.7415522823658169</v>
      </c>
      <c r="P7" s="27">
        <f aca="true" t="shared" si="3" ref="P7:P14">IF(L7=0," ",IF(N7/L7*100&gt;200,"СВ.200",N7/L7))</f>
        <v>1.1726338561384533</v>
      </c>
      <c r="Q7" s="29"/>
      <c r="R7" s="29">
        <v>585</v>
      </c>
      <c r="S7" s="29">
        <v>384.2</v>
      </c>
      <c r="T7" s="26">
        <f>IF(R7=0," ",IF(S7/R7*100&gt;200,"СВ.200",S7/R7))</f>
        <v>0.6567521367521367</v>
      </c>
      <c r="U7" s="27" t="str">
        <f>IF(Q7=0," ",IF(S7/Q7*100&gt;200,"СВ.200",S7/Q7))</f>
        <v> </v>
      </c>
      <c r="V7" s="29">
        <v>560.5</v>
      </c>
      <c r="W7" s="29">
        <v>135</v>
      </c>
      <c r="X7" s="29">
        <v>157.5</v>
      </c>
      <c r="Y7" s="26">
        <f>IF(W7=0," ",IF(X7/W7*100&gt;200,"СВ.200",X7/W7))</f>
        <v>1.1666666666666667</v>
      </c>
      <c r="Z7" s="27">
        <f>IF(V7=0," ",IF(X7/V7*100&gt;200,"СВ.200",X7/V7))</f>
        <v>0.28099910793933985</v>
      </c>
      <c r="AA7" s="29">
        <v>60.5</v>
      </c>
      <c r="AB7" s="29">
        <v>45.5</v>
      </c>
      <c r="AC7" s="29">
        <v>58.3</v>
      </c>
      <c r="AD7" s="26">
        <f>IF(AB7=0," ",IF(AC7/AB7*100&gt;200,"СВ.200",AC7/AB7))</f>
        <v>1.2813186813186812</v>
      </c>
      <c r="AE7" s="27">
        <f>IF(AA7=0," ",IF(AC7/AA7*100&gt;200,"СВ.200",AC7/AA7))</f>
        <v>0.9636363636363636</v>
      </c>
      <c r="AF7" s="29">
        <v>0.2</v>
      </c>
      <c r="AG7" s="29">
        <v>42</v>
      </c>
      <c r="AH7" s="29">
        <v>202.2</v>
      </c>
      <c r="AI7" s="26" t="str">
        <f>IF(AG7=0," ",IF(AH7/AG7*100&gt;200,"СВ.200",AH7/AG7))</f>
        <v>СВ.200</v>
      </c>
      <c r="AJ7" s="27" t="str">
        <f>IF(AF7=0," ",IF(AH7/AF7*100&gt;200,"СВ.200",AH7/AF7))</f>
        <v>СВ.200</v>
      </c>
      <c r="AK7" s="29"/>
      <c r="AL7" s="29"/>
      <c r="AM7" s="29"/>
      <c r="AN7" s="26" t="str">
        <f>IF(AL7=0," ",IF(AM7/AL7*100&gt;200,"СВ.200",AM7/AL7))</f>
        <v> </v>
      </c>
      <c r="AO7" s="27" t="str">
        <f>IF(AK7=0," ",IF(AM7/AK7*100&gt;200,"СВ.200",AM7/AK7))</f>
        <v> </v>
      </c>
      <c r="AP7" s="28"/>
      <c r="AQ7" s="29"/>
      <c r="AR7" s="29"/>
      <c r="AS7" s="26" t="str">
        <f>IF(AQ7=0," ",IF(AR7/AQ7*100&gt;200,"СВ.200",AR7/AQ7))</f>
        <v> </v>
      </c>
      <c r="AT7" s="27" t="str">
        <f>IF(AP7=0," ",IF(AR7/AP7*100&gt;200,"СВ.200",AR7/AP7))</f>
        <v> </v>
      </c>
      <c r="AU7" s="29"/>
      <c r="AV7" s="29"/>
      <c r="AW7" s="29"/>
      <c r="AX7" s="26" t="str">
        <f>IF(AV7=0," ",IF(AW7/AV7*100&gt;200,"СВ.200",AW7/AV7))</f>
        <v> </v>
      </c>
      <c r="AY7" s="27" t="str">
        <f>IF(AU7=0," ",IF(AW7/AU7*100&gt;200,"СВ.200",AW7/AU7))</f>
        <v> </v>
      </c>
      <c r="AZ7" s="29">
        <v>198.9</v>
      </c>
      <c r="BA7" s="29">
        <v>270</v>
      </c>
      <c r="BB7" s="29">
        <v>146.9</v>
      </c>
      <c r="BC7" s="26">
        <f>IF(BA7=0," ",IF(BB7/BA7*100&gt;200,"СВ.200",BB7/BA7))</f>
        <v>0.544074074074074</v>
      </c>
      <c r="BD7" s="27">
        <f>IF(AZ7=0," ",IF(BB7/AZ7*100&gt;200,"СВ.200",BB7/AZ7))</f>
        <v>0.738562091503268</v>
      </c>
    </row>
    <row r="8" spans="1:56" ht="43.5" customHeight="1">
      <c r="A8" s="5" t="s">
        <v>9</v>
      </c>
      <c r="B8" s="24"/>
      <c r="C8" s="25"/>
      <c r="D8" s="25"/>
      <c r="E8" s="26" t="str">
        <f aca="true" t="shared" si="4" ref="E8:E14">IF(C8=0," ",IF(D8/C8*100&gt;200,"СВ.200",D8/C8))</f>
        <v> </v>
      </c>
      <c r="F8" s="27" t="str">
        <f aca="true" t="shared" si="5" ref="F8:F14">IF(B8=0," ",IF(D8/B8*100&gt;200,"СВ.200",D8/B8))</f>
        <v> </v>
      </c>
      <c r="G8" s="29"/>
      <c r="H8" s="29"/>
      <c r="I8" s="29"/>
      <c r="J8" s="26" t="str">
        <f t="shared" si="0"/>
        <v> </v>
      </c>
      <c r="K8" s="70" t="str">
        <f t="shared" si="1"/>
        <v> </v>
      </c>
      <c r="L8" s="29"/>
      <c r="M8" s="29"/>
      <c r="N8" s="29"/>
      <c r="O8" s="26" t="str">
        <f t="shared" si="2"/>
        <v> </v>
      </c>
      <c r="P8" s="27" t="str">
        <f t="shared" si="3"/>
        <v> </v>
      </c>
      <c r="Q8" s="29"/>
      <c r="R8" s="29"/>
      <c r="S8" s="29"/>
      <c r="T8" s="26" t="str">
        <f aca="true" t="shared" si="6" ref="T8:T14">IF(R8=0," ",IF(S8/R8*100&gt;200,"СВ.200",S8/R8))</f>
        <v> </v>
      </c>
      <c r="U8" s="27" t="str">
        <f aca="true" t="shared" si="7" ref="U8:U14">IF(Q8=0," ",IF(S8/Q8*100&gt;200,"СВ.200",S8/Q8))</f>
        <v> </v>
      </c>
      <c r="V8" s="29"/>
      <c r="W8" s="29"/>
      <c r="X8" s="29"/>
      <c r="Y8" s="26" t="str">
        <f aca="true" t="shared" si="8" ref="Y8:Y14">IF(W8=0," ",IF(X8/W8*100&gt;200,"СВ.200",X8/W8))</f>
        <v> </v>
      </c>
      <c r="Z8" s="27" t="str">
        <f aca="true" t="shared" si="9" ref="Z8:Z14">IF(V8=0," ",IF(X8/V8*100&gt;200,"СВ.200",X8/V8))</f>
        <v> </v>
      </c>
      <c r="AA8" s="29"/>
      <c r="AB8" s="29"/>
      <c r="AC8" s="29"/>
      <c r="AD8" s="26" t="str">
        <f aca="true" t="shared" si="10" ref="AD8:AD14">IF(AB8=0," ",IF(AC8/AB8*100&gt;200,"СВ.200",AC8/AB8))</f>
        <v> </v>
      </c>
      <c r="AE8" s="27" t="str">
        <f aca="true" t="shared" si="11" ref="AE8:AE14">IF(AA8=0," ",IF(AC8/AA8*100&gt;200,"СВ.200",AC8/AA8))</f>
        <v> </v>
      </c>
      <c r="AF8" s="29"/>
      <c r="AG8" s="29"/>
      <c r="AH8" s="29"/>
      <c r="AI8" s="26" t="str">
        <f aca="true" t="shared" si="12" ref="AI8:AI14">IF(AG8=0," ",IF(AH8/AG8*100&gt;200,"СВ.200",AH8/AG8))</f>
        <v> </v>
      </c>
      <c r="AJ8" s="27" t="str">
        <f aca="true" t="shared" si="13" ref="AJ8:AJ14">IF(AF8=0," ",IF(AH8/AF8*100&gt;200,"СВ.200",AH8/AF8))</f>
        <v> </v>
      </c>
      <c r="AK8" s="29"/>
      <c r="AL8" s="29"/>
      <c r="AM8" s="29"/>
      <c r="AN8" s="26" t="str">
        <f aca="true" t="shared" si="14" ref="AN8:AN14">IF(AL8=0," ",IF(AM8/AL8*100&gt;200,"СВ.200",AM8/AL8))</f>
        <v> </v>
      </c>
      <c r="AO8" s="27" t="str">
        <f aca="true" t="shared" si="15" ref="AO8:AO14">IF(AK8=0," ",IF(AM8/AK8*100&gt;200,"СВ.200",AM8/AK8))</f>
        <v> </v>
      </c>
      <c r="AP8" s="28"/>
      <c r="AQ8" s="29"/>
      <c r="AR8" s="29"/>
      <c r="AS8" s="26" t="str">
        <f aca="true" t="shared" si="16" ref="AS8:AS14">IF(AQ8=0," ",IF(AR8/AQ8*100&gt;200,"СВ.200",AR8/AQ8))</f>
        <v> </v>
      </c>
      <c r="AT8" s="27" t="str">
        <f aca="true" t="shared" si="17" ref="AT8:AT14">IF(AP8=0," ",IF(AR8/AP8*100&gt;200,"СВ.200",AR8/AP8))</f>
        <v> </v>
      </c>
      <c r="AU8" s="29"/>
      <c r="AV8" s="29"/>
      <c r="AW8" s="29"/>
      <c r="AX8" s="26" t="str">
        <f aca="true" t="shared" si="18" ref="AX8:AX14">IF(AV8=0," ",IF(AW8/AV8*100&gt;200,"СВ.200",AW8/AV8))</f>
        <v> </v>
      </c>
      <c r="AY8" s="27" t="str">
        <f aca="true" t="shared" si="19" ref="AY8:AY14">IF(AU8=0," ",IF(AW8/AU8*100&gt;200,"СВ.200",AW8/AU8))</f>
        <v> </v>
      </c>
      <c r="AZ8" s="29"/>
      <c r="BA8" s="29"/>
      <c r="BB8" s="29"/>
      <c r="BC8" s="26" t="str">
        <f aca="true" t="shared" si="20" ref="BC8:BC14">IF(BA8=0," ",IF(BB8/BA8*100&gt;200,"СВ.200",BB8/BA8))</f>
        <v> </v>
      </c>
      <c r="BD8" s="27" t="str">
        <f aca="true" t="shared" si="21" ref="BD8:BD14">IF(AZ8=0," ",IF(BB8/AZ8*100&gt;200,"СВ.200",BB8/AZ8))</f>
        <v> </v>
      </c>
    </row>
    <row r="9" spans="1:56" ht="40.5" customHeight="1">
      <c r="A9" s="5" t="s">
        <v>10</v>
      </c>
      <c r="B9" s="24">
        <f aca="true" t="shared" si="22" ref="B9:D12">G9+V9+AA9+AK9+AP9+AU9+AZ9+AF9+L9</f>
        <v>5313.000000000001</v>
      </c>
      <c r="C9" s="25">
        <f t="shared" si="22"/>
        <v>8117.7</v>
      </c>
      <c r="D9" s="25">
        <f t="shared" si="22"/>
        <v>6498.8</v>
      </c>
      <c r="E9" s="26">
        <f t="shared" si="4"/>
        <v>0.8005715904751346</v>
      </c>
      <c r="F9" s="27">
        <f t="shared" si="5"/>
        <v>1.2231884057971012</v>
      </c>
      <c r="G9" s="29">
        <v>4419.8</v>
      </c>
      <c r="H9" s="29">
        <v>6613.6</v>
      </c>
      <c r="I9" s="29">
        <v>5551.2</v>
      </c>
      <c r="J9" s="26">
        <f t="shared" si="0"/>
        <v>0.8393613160759646</v>
      </c>
      <c r="K9" s="70">
        <f t="shared" si="1"/>
        <v>1.255984433684782</v>
      </c>
      <c r="L9" s="29">
        <v>559.8</v>
      </c>
      <c r="M9" s="29">
        <v>897.7</v>
      </c>
      <c r="N9" s="29">
        <v>665.6</v>
      </c>
      <c r="O9" s="26">
        <f t="shared" si="2"/>
        <v>0.7414503731758939</v>
      </c>
      <c r="P9" s="27">
        <f t="shared" si="3"/>
        <v>1.188996070025009</v>
      </c>
      <c r="Q9" s="29"/>
      <c r="R9" s="29"/>
      <c r="S9" s="29"/>
      <c r="T9" s="26" t="str">
        <f t="shared" si="6"/>
        <v> </v>
      </c>
      <c r="U9" s="27" t="str">
        <f t="shared" si="7"/>
        <v> </v>
      </c>
      <c r="V9" s="29"/>
      <c r="W9" s="29"/>
      <c r="X9" s="29"/>
      <c r="Y9" s="26" t="str">
        <f t="shared" si="8"/>
        <v> </v>
      </c>
      <c r="Z9" s="27" t="str">
        <f t="shared" si="9"/>
        <v> </v>
      </c>
      <c r="AA9" s="29">
        <v>25.1</v>
      </c>
      <c r="AB9" s="29">
        <v>36.4</v>
      </c>
      <c r="AC9" s="29">
        <v>36.5</v>
      </c>
      <c r="AD9" s="26">
        <f t="shared" si="10"/>
        <v>1.0027472527472527</v>
      </c>
      <c r="AE9" s="27">
        <f t="shared" si="11"/>
        <v>1.4541832669322707</v>
      </c>
      <c r="AF9" s="29"/>
      <c r="AG9" s="29"/>
      <c r="AH9" s="29"/>
      <c r="AI9" s="26" t="str">
        <f t="shared" si="12"/>
        <v> </v>
      </c>
      <c r="AJ9" s="27" t="str">
        <f t="shared" si="13"/>
        <v> </v>
      </c>
      <c r="AK9" s="29">
        <v>71.6</v>
      </c>
      <c r="AL9" s="29">
        <v>150</v>
      </c>
      <c r="AM9" s="29">
        <v>17.1</v>
      </c>
      <c r="AN9" s="26">
        <f t="shared" si="14"/>
        <v>0.114</v>
      </c>
      <c r="AO9" s="27">
        <f t="shared" si="15"/>
        <v>0.23882681564245814</v>
      </c>
      <c r="AP9" s="28"/>
      <c r="AQ9" s="29"/>
      <c r="AR9" s="29"/>
      <c r="AS9" s="26" t="str">
        <f t="shared" si="16"/>
        <v> </v>
      </c>
      <c r="AT9" s="27" t="str">
        <f t="shared" si="17"/>
        <v> </v>
      </c>
      <c r="AU9" s="29">
        <v>236.7</v>
      </c>
      <c r="AV9" s="29">
        <v>420</v>
      </c>
      <c r="AW9" s="29">
        <v>228.4</v>
      </c>
      <c r="AX9" s="26">
        <f t="shared" si="18"/>
        <v>0.5438095238095239</v>
      </c>
      <c r="AY9" s="27">
        <f t="shared" si="19"/>
        <v>0.9649345162653148</v>
      </c>
      <c r="AZ9" s="29"/>
      <c r="BA9" s="29"/>
      <c r="BB9" s="29"/>
      <c r="BC9" s="26" t="str">
        <f t="shared" si="20"/>
        <v> </v>
      </c>
      <c r="BD9" s="27" t="str">
        <f t="shared" si="21"/>
        <v> </v>
      </c>
    </row>
    <row r="10" spans="1:56" ht="29.25" customHeight="1">
      <c r="A10" s="5" t="s">
        <v>20</v>
      </c>
      <c r="B10" s="24">
        <f t="shared" si="22"/>
        <v>37</v>
      </c>
      <c r="C10" s="25">
        <f t="shared" si="22"/>
        <v>69</v>
      </c>
      <c r="D10" s="25">
        <f t="shared" si="22"/>
        <v>60.699999999999996</v>
      </c>
      <c r="E10" s="26">
        <f t="shared" si="4"/>
        <v>0.8797101449275362</v>
      </c>
      <c r="F10" s="27">
        <f t="shared" si="5"/>
        <v>1.6405405405405404</v>
      </c>
      <c r="G10" s="29">
        <v>13.4</v>
      </c>
      <c r="H10" s="29">
        <v>17</v>
      </c>
      <c r="I10" s="29">
        <v>21.4</v>
      </c>
      <c r="J10" s="26">
        <f t="shared" si="0"/>
        <v>1.2588235294117647</v>
      </c>
      <c r="K10" s="70">
        <f t="shared" si="1"/>
        <v>1.5970149253731343</v>
      </c>
      <c r="L10" s="29"/>
      <c r="M10" s="29"/>
      <c r="N10" s="29"/>
      <c r="O10" s="26" t="str">
        <f t="shared" si="2"/>
        <v> </v>
      </c>
      <c r="P10" s="27" t="str">
        <f t="shared" si="3"/>
        <v> </v>
      </c>
      <c r="Q10" s="29"/>
      <c r="R10" s="29"/>
      <c r="S10" s="29"/>
      <c r="T10" s="26" t="str">
        <f t="shared" si="6"/>
        <v> </v>
      </c>
      <c r="U10" s="27" t="str">
        <f t="shared" si="7"/>
        <v> </v>
      </c>
      <c r="V10" s="29"/>
      <c r="W10" s="29"/>
      <c r="X10" s="29"/>
      <c r="Y10" s="26" t="str">
        <f t="shared" si="8"/>
        <v> </v>
      </c>
      <c r="Z10" s="27" t="str">
        <f t="shared" si="9"/>
        <v> </v>
      </c>
      <c r="AA10" s="29">
        <v>13.9</v>
      </c>
      <c r="AB10" s="29">
        <v>17</v>
      </c>
      <c r="AC10" s="29">
        <v>9</v>
      </c>
      <c r="AD10" s="26">
        <f t="shared" si="10"/>
        <v>0.5294117647058824</v>
      </c>
      <c r="AE10" s="27">
        <f t="shared" si="11"/>
        <v>0.6474820143884892</v>
      </c>
      <c r="AF10" s="29"/>
      <c r="AG10" s="29"/>
      <c r="AH10" s="29"/>
      <c r="AI10" s="26" t="str">
        <f t="shared" si="12"/>
        <v> </v>
      </c>
      <c r="AJ10" s="27" t="str">
        <f t="shared" si="13"/>
        <v> </v>
      </c>
      <c r="AK10" s="29">
        <v>0.8</v>
      </c>
      <c r="AL10" s="29">
        <v>5</v>
      </c>
      <c r="AM10" s="29">
        <v>8.9</v>
      </c>
      <c r="AN10" s="26">
        <f t="shared" si="14"/>
        <v>1.78</v>
      </c>
      <c r="AO10" s="27" t="str">
        <f t="shared" si="15"/>
        <v>СВ.200</v>
      </c>
      <c r="AP10" s="28"/>
      <c r="AQ10" s="29"/>
      <c r="AR10" s="29"/>
      <c r="AS10" s="26" t="str">
        <f t="shared" si="16"/>
        <v> </v>
      </c>
      <c r="AT10" s="27" t="str">
        <f t="shared" si="17"/>
        <v> </v>
      </c>
      <c r="AU10" s="29">
        <v>8.9</v>
      </c>
      <c r="AV10" s="29">
        <v>30</v>
      </c>
      <c r="AW10" s="29">
        <v>21.4</v>
      </c>
      <c r="AX10" s="26">
        <f t="shared" si="18"/>
        <v>0.7133333333333333</v>
      </c>
      <c r="AY10" s="27" t="str">
        <f t="shared" si="19"/>
        <v>СВ.200</v>
      </c>
      <c r="AZ10" s="29"/>
      <c r="BA10" s="29"/>
      <c r="BB10" s="29"/>
      <c r="BC10" s="26" t="str">
        <f t="shared" si="20"/>
        <v> </v>
      </c>
      <c r="BD10" s="27" t="str">
        <f t="shared" si="21"/>
        <v> </v>
      </c>
    </row>
    <row r="11" spans="1:56" ht="27" customHeight="1">
      <c r="A11" s="5" t="s">
        <v>11</v>
      </c>
      <c r="B11" s="24">
        <f t="shared" si="22"/>
        <v>191.20000000000002</v>
      </c>
      <c r="C11" s="25">
        <f t="shared" si="22"/>
        <v>382.5</v>
      </c>
      <c r="D11" s="25">
        <f t="shared" si="22"/>
        <v>192.9</v>
      </c>
      <c r="E11" s="26">
        <f t="shared" si="4"/>
        <v>0.504313725490196</v>
      </c>
      <c r="F11" s="27">
        <f t="shared" si="5"/>
        <v>1.0088912133891212</v>
      </c>
      <c r="G11" s="29">
        <v>58.9</v>
      </c>
      <c r="H11" s="29">
        <v>45</v>
      </c>
      <c r="I11" s="29">
        <v>71.1</v>
      </c>
      <c r="J11" s="26">
        <f t="shared" si="0"/>
        <v>1.5799999999999998</v>
      </c>
      <c r="K11" s="70">
        <f t="shared" si="1"/>
        <v>1.2071307300509337</v>
      </c>
      <c r="L11" s="29"/>
      <c r="M11" s="29"/>
      <c r="N11" s="29"/>
      <c r="O11" s="26" t="str">
        <f t="shared" si="2"/>
        <v> </v>
      </c>
      <c r="P11" s="27" t="str">
        <f t="shared" si="3"/>
        <v> </v>
      </c>
      <c r="Q11" s="29"/>
      <c r="R11" s="29"/>
      <c r="S11" s="29"/>
      <c r="T11" s="26" t="str">
        <f t="shared" si="6"/>
        <v> </v>
      </c>
      <c r="U11" s="27" t="str">
        <f t="shared" si="7"/>
        <v> </v>
      </c>
      <c r="V11" s="29"/>
      <c r="W11" s="29"/>
      <c r="X11" s="29"/>
      <c r="Y11" s="26" t="str">
        <f t="shared" si="8"/>
        <v> </v>
      </c>
      <c r="Z11" s="27" t="str">
        <f t="shared" si="9"/>
        <v> </v>
      </c>
      <c r="AA11" s="29">
        <v>1.3</v>
      </c>
      <c r="AB11" s="29">
        <v>0.5</v>
      </c>
      <c r="AC11" s="29">
        <v>0.4</v>
      </c>
      <c r="AD11" s="26">
        <f t="shared" si="10"/>
        <v>0.8</v>
      </c>
      <c r="AE11" s="27">
        <f t="shared" si="11"/>
        <v>0.3076923076923077</v>
      </c>
      <c r="AF11" s="29"/>
      <c r="AG11" s="29"/>
      <c r="AH11" s="29"/>
      <c r="AI11" s="26" t="str">
        <f t="shared" si="12"/>
        <v> </v>
      </c>
      <c r="AJ11" s="27" t="str">
        <f t="shared" si="13"/>
        <v> </v>
      </c>
      <c r="AK11" s="29">
        <v>27.8</v>
      </c>
      <c r="AL11" s="29">
        <v>30</v>
      </c>
      <c r="AM11" s="29">
        <v>12.5</v>
      </c>
      <c r="AN11" s="26">
        <f t="shared" si="14"/>
        <v>0.4166666666666667</v>
      </c>
      <c r="AO11" s="27">
        <f t="shared" si="15"/>
        <v>0.44964028776978415</v>
      </c>
      <c r="AP11" s="28"/>
      <c r="AQ11" s="29"/>
      <c r="AR11" s="29"/>
      <c r="AS11" s="26" t="str">
        <f t="shared" si="16"/>
        <v> </v>
      </c>
      <c r="AT11" s="27" t="str">
        <f t="shared" si="17"/>
        <v> </v>
      </c>
      <c r="AU11" s="29">
        <v>101.8</v>
      </c>
      <c r="AV11" s="29">
        <v>300</v>
      </c>
      <c r="AW11" s="29">
        <v>106.6</v>
      </c>
      <c r="AX11" s="26">
        <f t="shared" si="18"/>
        <v>0.35533333333333333</v>
      </c>
      <c r="AY11" s="27">
        <f t="shared" si="19"/>
        <v>1.0471512770137523</v>
      </c>
      <c r="AZ11" s="29">
        <v>1.4</v>
      </c>
      <c r="BA11" s="29">
        <v>7</v>
      </c>
      <c r="BB11" s="29">
        <v>2.3</v>
      </c>
      <c r="BC11" s="26">
        <f t="shared" si="20"/>
        <v>0.32857142857142857</v>
      </c>
      <c r="BD11" s="27">
        <f t="shared" si="21"/>
        <v>1.6428571428571428</v>
      </c>
    </row>
    <row r="12" spans="1:56" ht="29.25" customHeight="1">
      <c r="A12" s="5" t="s">
        <v>12</v>
      </c>
      <c r="B12" s="24">
        <f t="shared" si="22"/>
        <v>54.7</v>
      </c>
      <c r="C12" s="25">
        <f t="shared" si="22"/>
        <v>100</v>
      </c>
      <c r="D12" s="25">
        <f t="shared" si="22"/>
        <v>30.5</v>
      </c>
      <c r="E12" s="26">
        <f t="shared" si="4"/>
        <v>0.305</v>
      </c>
      <c r="F12" s="27">
        <f t="shared" si="5"/>
        <v>0.5575868372943327</v>
      </c>
      <c r="G12" s="29">
        <v>16.1</v>
      </c>
      <c r="H12" s="29">
        <v>20</v>
      </c>
      <c r="I12" s="29">
        <v>17.8</v>
      </c>
      <c r="J12" s="26">
        <f t="shared" si="0"/>
        <v>0.89</v>
      </c>
      <c r="K12" s="70">
        <f t="shared" si="1"/>
        <v>1.105590062111801</v>
      </c>
      <c r="L12" s="29"/>
      <c r="M12" s="29"/>
      <c r="N12" s="29"/>
      <c r="O12" s="26" t="str">
        <f t="shared" si="2"/>
        <v> </v>
      </c>
      <c r="P12" s="27" t="str">
        <f t="shared" si="3"/>
        <v> </v>
      </c>
      <c r="Q12" s="29"/>
      <c r="R12" s="29"/>
      <c r="S12" s="29"/>
      <c r="T12" s="26" t="str">
        <f t="shared" si="6"/>
        <v> </v>
      </c>
      <c r="U12" s="27" t="str">
        <f t="shared" si="7"/>
        <v> </v>
      </c>
      <c r="V12" s="29"/>
      <c r="W12" s="29"/>
      <c r="X12" s="29"/>
      <c r="Y12" s="26" t="str">
        <f t="shared" si="8"/>
        <v> </v>
      </c>
      <c r="Z12" s="27" t="str">
        <f t="shared" si="9"/>
        <v> </v>
      </c>
      <c r="AA12" s="29"/>
      <c r="AB12" s="29"/>
      <c r="AC12" s="29"/>
      <c r="AD12" s="26" t="str">
        <f t="shared" si="10"/>
        <v> </v>
      </c>
      <c r="AE12" s="27" t="str">
        <f t="shared" si="11"/>
        <v> </v>
      </c>
      <c r="AF12" s="29"/>
      <c r="AG12" s="29"/>
      <c r="AH12" s="29"/>
      <c r="AI12" s="26" t="str">
        <f t="shared" si="12"/>
        <v> </v>
      </c>
      <c r="AJ12" s="27" t="str">
        <f t="shared" si="13"/>
        <v> </v>
      </c>
      <c r="AK12" s="29">
        <v>0.6</v>
      </c>
      <c r="AL12" s="29">
        <v>7</v>
      </c>
      <c r="AM12" s="29">
        <v>0.5</v>
      </c>
      <c r="AN12" s="26">
        <f t="shared" si="14"/>
        <v>0.07142857142857142</v>
      </c>
      <c r="AO12" s="27">
        <f t="shared" si="15"/>
        <v>0.8333333333333334</v>
      </c>
      <c r="AP12" s="28"/>
      <c r="AQ12" s="29"/>
      <c r="AR12" s="29"/>
      <c r="AS12" s="26" t="str">
        <f t="shared" si="16"/>
        <v> </v>
      </c>
      <c r="AT12" s="27" t="str">
        <f t="shared" si="17"/>
        <v> </v>
      </c>
      <c r="AU12" s="29">
        <v>38</v>
      </c>
      <c r="AV12" s="29">
        <v>73</v>
      </c>
      <c r="AW12" s="29">
        <v>12.2</v>
      </c>
      <c r="AX12" s="26">
        <f t="shared" si="18"/>
        <v>0.16712328767123286</v>
      </c>
      <c r="AY12" s="27">
        <f t="shared" si="19"/>
        <v>0.32105263157894737</v>
      </c>
      <c r="AZ12" s="29"/>
      <c r="BA12" s="29"/>
      <c r="BB12" s="29"/>
      <c r="BC12" s="26" t="str">
        <f t="shared" si="20"/>
        <v> </v>
      </c>
      <c r="BD12" s="27" t="str">
        <f t="shared" si="21"/>
        <v> </v>
      </c>
    </row>
    <row r="13" spans="1:56" ht="42.75" customHeight="1">
      <c r="A13" s="6" t="s">
        <v>13</v>
      </c>
      <c r="B13" s="30">
        <f>SUM(B9:B12)</f>
        <v>5595.900000000001</v>
      </c>
      <c r="C13" s="31">
        <f>SUM(C9:C12)</f>
        <v>8669.2</v>
      </c>
      <c r="D13" s="32">
        <f>SUM(D9:D12)</f>
        <v>6782.9</v>
      </c>
      <c r="E13" s="33">
        <f t="shared" si="4"/>
        <v>0.7824136021778249</v>
      </c>
      <c r="F13" s="34">
        <f t="shared" si="5"/>
        <v>1.2121195875551742</v>
      </c>
      <c r="G13" s="30">
        <f>SUM(G9:G12)</f>
        <v>4508.2</v>
      </c>
      <c r="H13" s="31">
        <f>SUM(H9:H12)</f>
        <v>6695.6</v>
      </c>
      <c r="I13" s="32">
        <f>SUM(I9:I12)</f>
        <v>5661.5</v>
      </c>
      <c r="J13" s="33">
        <f t="shared" si="0"/>
        <v>0.8455552900412211</v>
      </c>
      <c r="K13" s="71">
        <f t="shared" si="1"/>
        <v>1.2558227230380197</v>
      </c>
      <c r="L13" s="30">
        <f>SUM(L9:L12)</f>
        <v>559.8</v>
      </c>
      <c r="M13" s="31">
        <f>SUM(M9:M12)</f>
        <v>897.7</v>
      </c>
      <c r="N13" s="32">
        <f>SUM(N9:N12)</f>
        <v>665.6</v>
      </c>
      <c r="O13" s="33">
        <f t="shared" si="2"/>
        <v>0.7414503731758939</v>
      </c>
      <c r="P13" s="34">
        <f t="shared" si="3"/>
        <v>1.188996070025009</v>
      </c>
      <c r="Q13" s="74">
        <f>SUM(Q9:Q12)</f>
        <v>0</v>
      </c>
      <c r="R13" s="31">
        <f>SUM(R9:R12)</f>
        <v>0</v>
      </c>
      <c r="S13" s="32">
        <f>SUM(S9:S12)</f>
        <v>0</v>
      </c>
      <c r="T13" s="33" t="str">
        <f t="shared" si="6"/>
        <v> </v>
      </c>
      <c r="U13" s="34" t="str">
        <f t="shared" si="7"/>
        <v> </v>
      </c>
      <c r="V13" s="74">
        <f>SUM(V9:V12)</f>
        <v>0</v>
      </c>
      <c r="W13" s="31">
        <f>SUM(W9:W12)</f>
        <v>0</v>
      </c>
      <c r="X13" s="32">
        <f>SUM(X9:X12)</f>
        <v>0</v>
      </c>
      <c r="Y13" s="33" t="str">
        <f t="shared" si="8"/>
        <v> </v>
      </c>
      <c r="Z13" s="34" t="str">
        <f t="shared" si="9"/>
        <v> </v>
      </c>
      <c r="AA13" s="30">
        <f>SUM(AA9:AA12)</f>
        <v>40.3</v>
      </c>
      <c r="AB13" s="31">
        <f>SUM(AB9:AB12)</f>
        <v>53.9</v>
      </c>
      <c r="AC13" s="32">
        <f>SUM(AC9:AC12)</f>
        <v>45.9</v>
      </c>
      <c r="AD13" s="33">
        <f t="shared" si="10"/>
        <v>0.8515769944341373</v>
      </c>
      <c r="AE13" s="34">
        <f t="shared" si="11"/>
        <v>1.1389578163771712</v>
      </c>
      <c r="AF13" s="30">
        <f>SUM(AF9:AF12)</f>
        <v>0</v>
      </c>
      <c r="AG13" s="31">
        <f>SUM(AG9:AG12)</f>
        <v>0</v>
      </c>
      <c r="AH13" s="32">
        <f>SUM(AH9:AH12)</f>
        <v>0</v>
      </c>
      <c r="AI13" s="33" t="str">
        <f t="shared" si="12"/>
        <v> </v>
      </c>
      <c r="AJ13" s="34" t="str">
        <f t="shared" si="13"/>
        <v> </v>
      </c>
      <c r="AK13" s="30">
        <f>SUM(AK9:AK12)</f>
        <v>100.79999999999998</v>
      </c>
      <c r="AL13" s="31">
        <f>SUM(AL9:AL12)</f>
        <v>192</v>
      </c>
      <c r="AM13" s="32">
        <f>SUM(AM9:AM12)</f>
        <v>39</v>
      </c>
      <c r="AN13" s="33">
        <f t="shared" si="14"/>
        <v>0.203125</v>
      </c>
      <c r="AO13" s="34">
        <f t="shared" si="15"/>
        <v>0.386904761904762</v>
      </c>
      <c r="AP13" s="30">
        <f>SUM(AP9:AP12)</f>
        <v>0</v>
      </c>
      <c r="AQ13" s="31">
        <f>SUM(AQ9:AQ12)</f>
        <v>0</v>
      </c>
      <c r="AR13" s="32">
        <f>SUM(AR9:AR12)</f>
        <v>0</v>
      </c>
      <c r="AS13" s="33" t="str">
        <f t="shared" si="16"/>
        <v> </v>
      </c>
      <c r="AT13" s="34" t="str">
        <f t="shared" si="17"/>
        <v> </v>
      </c>
      <c r="AU13" s="30">
        <f>SUM(AU9:AU12)</f>
        <v>385.4</v>
      </c>
      <c r="AV13" s="31">
        <f>SUM(AV9:AV12)</f>
        <v>823</v>
      </c>
      <c r="AW13" s="32">
        <f>SUM(AW9:AW12)</f>
        <v>368.59999999999997</v>
      </c>
      <c r="AX13" s="33">
        <f t="shared" si="18"/>
        <v>0.4478736330498177</v>
      </c>
      <c r="AY13" s="34">
        <f t="shared" si="19"/>
        <v>0.9564089257913856</v>
      </c>
      <c r="AZ13" s="30">
        <f>SUM(AZ9:AZ12)</f>
        <v>1.4</v>
      </c>
      <c r="BA13" s="31">
        <f>SUM(BA9:BA12)</f>
        <v>7</v>
      </c>
      <c r="BB13" s="32">
        <f>SUM(BB9:BB12)</f>
        <v>2.3</v>
      </c>
      <c r="BC13" s="33">
        <f t="shared" si="20"/>
        <v>0.32857142857142857</v>
      </c>
      <c r="BD13" s="34">
        <f t="shared" si="21"/>
        <v>1.6428571428571428</v>
      </c>
    </row>
    <row r="14" spans="1:56" ht="29.25" customHeight="1" thickBot="1">
      <c r="A14" s="7" t="s">
        <v>19</v>
      </c>
      <c r="B14" s="35">
        <f>B13+B7</f>
        <v>12794.1</v>
      </c>
      <c r="C14" s="36">
        <f>C13+C7</f>
        <v>20510.800000000003</v>
      </c>
      <c r="D14" s="36">
        <f>D13+D7</f>
        <v>15514</v>
      </c>
      <c r="E14" s="37">
        <f t="shared" si="4"/>
        <v>0.7563820036273572</v>
      </c>
      <c r="F14" s="38">
        <f t="shared" si="5"/>
        <v>1.2125901782853032</v>
      </c>
      <c r="G14" s="35">
        <f>G13+G7</f>
        <v>8112.799999999999</v>
      </c>
      <c r="H14" s="36">
        <f>H13+H7</f>
        <v>13073.900000000001</v>
      </c>
      <c r="I14" s="36">
        <f>I13+I7</f>
        <v>10191.2</v>
      </c>
      <c r="J14" s="37">
        <f t="shared" si="0"/>
        <v>0.7795072625612862</v>
      </c>
      <c r="K14" s="72">
        <f t="shared" si="1"/>
        <v>1.256187752687112</v>
      </c>
      <c r="L14" s="35">
        <f>L13+L7</f>
        <v>3333.3</v>
      </c>
      <c r="M14" s="36">
        <f>M13+M7</f>
        <v>5283.5</v>
      </c>
      <c r="N14" s="36">
        <f>N13+N7</f>
        <v>3917.9</v>
      </c>
      <c r="O14" s="37">
        <f t="shared" si="2"/>
        <v>0.7415349673511876</v>
      </c>
      <c r="P14" s="38">
        <f t="shared" si="3"/>
        <v>1.1753817538175382</v>
      </c>
      <c r="Q14" s="75">
        <f>Q13+Q7</f>
        <v>0</v>
      </c>
      <c r="R14" s="36">
        <f>R13+R7</f>
        <v>585</v>
      </c>
      <c r="S14" s="36">
        <f>S13+S7</f>
        <v>384.2</v>
      </c>
      <c r="T14" s="37">
        <f t="shared" si="6"/>
        <v>0.6567521367521367</v>
      </c>
      <c r="U14" s="38" t="str">
        <f t="shared" si="7"/>
        <v> </v>
      </c>
      <c r="V14" s="75">
        <f>V13+V7</f>
        <v>560.5</v>
      </c>
      <c r="W14" s="36">
        <f>W13+W7</f>
        <v>135</v>
      </c>
      <c r="X14" s="36">
        <f>X13+X7</f>
        <v>157.5</v>
      </c>
      <c r="Y14" s="37">
        <f t="shared" si="8"/>
        <v>1.1666666666666667</v>
      </c>
      <c r="Z14" s="38">
        <f t="shared" si="9"/>
        <v>0.28099910793933985</v>
      </c>
      <c r="AA14" s="35">
        <f>AA13+AA7</f>
        <v>100.8</v>
      </c>
      <c r="AB14" s="36">
        <f>AB13+AB7</f>
        <v>99.4</v>
      </c>
      <c r="AC14" s="36">
        <f>AC13+AC7</f>
        <v>104.19999999999999</v>
      </c>
      <c r="AD14" s="37">
        <f t="shared" si="10"/>
        <v>1.0482897384305834</v>
      </c>
      <c r="AE14" s="38">
        <f t="shared" si="11"/>
        <v>1.0337301587301586</v>
      </c>
      <c r="AF14" s="35">
        <f>AF13+AF7</f>
        <v>0.2</v>
      </c>
      <c r="AG14" s="36">
        <f>AG13+AG7</f>
        <v>42</v>
      </c>
      <c r="AH14" s="36">
        <f>AH13+AH7</f>
        <v>202.2</v>
      </c>
      <c r="AI14" s="37" t="str">
        <f t="shared" si="12"/>
        <v>СВ.200</v>
      </c>
      <c r="AJ14" s="38" t="str">
        <f t="shared" si="13"/>
        <v>СВ.200</v>
      </c>
      <c r="AK14" s="35">
        <f>AK13+AK7</f>
        <v>100.79999999999998</v>
      </c>
      <c r="AL14" s="36">
        <f>AL13+AL7</f>
        <v>192</v>
      </c>
      <c r="AM14" s="36">
        <f>AM13+AM7</f>
        <v>39</v>
      </c>
      <c r="AN14" s="37">
        <f t="shared" si="14"/>
        <v>0.203125</v>
      </c>
      <c r="AO14" s="38">
        <f t="shared" si="15"/>
        <v>0.386904761904762</v>
      </c>
      <c r="AP14" s="35">
        <f>AP13+AP7</f>
        <v>0</v>
      </c>
      <c r="AQ14" s="36">
        <f>AQ13+AQ7</f>
        <v>0</v>
      </c>
      <c r="AR14" s="36">
        <f>AR13+AR7</f>
        <v>0</v>
      </c>
      <c r="AS14" s="37" t="str">
        <f t="shared" si="16"/>
        <v> </v>
      </c>
      <c r="AT14" s="38" t="str">
        <f t="shared" si="17"/>
        <v> </v>
      </c>
      <c r="AU14" s="35">
        <f>AU13+AU7</f>
        <v>385.4</v>
      </c>
      <c r="AV14" s="36">
        <f>AV13+AV7</f>
        <v>823</v>
      </c>
      <c r="AW14" s="36">
        <f>AW13+AW7</f>
        <v>368.59999999999997</v>
      </c>
      <c r="AX14" s="37">
        <f t="shared" si="18"/>
        <v>0.4478736330498177</v>
      </c>
      <c r="AY14" s="38">
        <f t="shared" si="19"/>
        <v>0.9564089257913856</v>
      </c>
      <c r="AZ14" s="35">
        <f>AZ13+AZ7</f>
        <v>200.3</v>
      </c>
      <c r="BA14" s="36">
        <f>BA13+BA7</f>
        <v>277</v>
      </c>
      <c r="BB14" s="36">
        <f>BB13+BB7</f>
        <v>149.20000000000002</v>
      </c>
      <c r="BC14" s="37">
        <f t="shared" si="20"/>
        <v>0.5386281588447654</v>
      </c>
      <c r="BD14" s="38">
        <f t="shared" si="21"/>
        <v>0.744882675986021</v>
      </c>
    </row>
  </sheetData>
  <sheetProtection/>
  <mergeCells count="13">
    <mergeCell ref="A4:A5"/>
    <mergeCell ref="B4:F4"/>
    <mergeCell ref="G4:K4"/>
    <mergeCell ref="V4:Z4"/>
    <mergeCell ref="AA4:AE4"/>
    <mergeCell ref="AK4:AO4"/>
    <mergeCell ref="Q4:U4"/>
    <mergeCell ref="AP4:AT4"/>
    <mergeCell ref="AU4:AY4"/>
    <mergeCell ref="B2:Z2"/>
    <mergeCell ref="AZ4:BD4"/>
    <mergeCell ref="AF4:AJ4"/>
    <mergeCell ref="L4:P4"/>
  </mergeCells>
  <printOptions/>
  <pageMargins left="0.2362204724409449" right="0.2362204724409449" top="0.4330708661417323" bottom="0.7480314960629921" header="0.31496062992125984" footer="0.31496062992125984"/>
  <pageSetup blackAndWhite="1" fitToWidth="2" fitToHeight="1" horizontalDpi="600" verticalDpi="600" orientation="landscape" paperSize="9" scale="47" r:id="rId1"/>
  <colBreaks count="2" manualBreakCount="2">
    <brk id="26" max="65535" man="1"/>
    <brk id="3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BD14"/>
  <sheetViews>
    <sheetView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D9" sqref="BD9"/>
    </sheetView>
  </sheetViews>
  <sheetFormatPr defaultColWidth="9.140625" defaultRowHeight="15"/>
  <cols>
    <col min="1" max="1" width="22.140625" style="0" customWidth="1"/>
    <col min="2" max="2" width="10.7109375" style="0" customWidth="1"/>
    <col min="3" max="3" width="8.7109375" style="0" customWidth="1"/>
    <col min="4" max="4" width="11.28125" style="0" customWidth="1"/>
    <col min="5" max="5" width="11.00390625" style="0" customWidth="1"/>
    <col min="6" max="6" width="12.28125" style="0" customWidth="1"/>
    <col min="7" max="7" width="10.421875" style="0" customWidth="1"/>
    <col min="8" max="8" width="8.57421875" style="0" customWidth="1"/>
    <col min="9" max="9" width="10.57421875" style="0" customWidth="1"/>
    <col min="10" max="10" width="10.8515625" style="0" customWidth="1"/>
    <col min="11" max="16" width="12.140625" style="0" customWidth="1"/>
    <col min="17" max="17" width="10.7109375" style="0" customWidth="1"/>
    <col min="19" max="19" width="10.57421875" style="0" customWidth="1"/>
    <col min="20" max="20" width="10.8515625" style="0" customWidth="1"/>
    <col min="21" max="21" width="11.8515625" style="0" customWidth="1"/>
    <col min="22" max="22" width="10.421875" style="0" customWidth="1"/>
    <col min="23" max="23" width="8.421875" style="0" customWidth="1"/>
    <col min="24" max="24" width="10.7109375" style="0" customWidth="1"/>
    <col min="25" max="25" width="10.57421875" style="0" customWidth="1"/>
    <col min="26" max="26" width="13.00390625" style="0" customWidth="1"/>
    <col min="27" max="27" width="10.8515625" style="0" customWidth="1"/>
    <col min="29" max="29" width="10.57421875" style="0" customWidth="1"/>
    <col min="30" max="30" width="11.28125" style="0" customWidth="1"/>
    <col min="31" max="31" width="12.140625" style="0" customWidth="1"/>
    <col min="32" max="32" width="10.421875" style="0" customWidth="1"/>
    <col min="34" max="34" width="11.00390625" style="0" customWidth="1"/>
    <col min="35" max="35" width="11.140625" style="0" customWidth="1"/>
    <col min="36" max="36" width="11.7109375" style="0" customWidth="1"/>
    <col min="37" max="37" width="10.7109375" style="0" customWidth="1"/>
    <col min="38" max="38" width="8.421875" style="0" customWidth="1"/>
    <col min="39" max="40" width="11.140625" style="0" customWidth="1"/>
    <col min="41" max="41" width="11.8515625" style="0" customWidth="1"/>
    <col min="42" max="42" width="10.8515625" style="0" customWidth="1"/>
    <col min="43" max="43" width="8.57421875" style="0" customWidth="1"/>
    <col min="44" max="44" width="10.57421875" style="0" customWidth="1"/>
    <col min="45" max="45" width="10.7109375" style="0" customWidth="1"/>
    <col min="46" max="46" width="12.421875" style="0" customWidth="1"/>
    <col min="47" max="47" width="10.421875" style="0" customWidth="1"/>
    <col min="48" max="48" width="8.57421875" style="0" customWidth="1"/>
    <col min="49" max="49" width="10.7109375" style="0" customWidth="1"/>
    <col min="50" max="50" width="11.421875" style="0" customWidth="1"/>
    <col min="51" max="51" width="12.140625" style="0" customWidth="1"/>
    <col min="52" max="52" width="10.57421875" style="0" customWidth="1"/>
    <col min="53" max="53" width="8.28125" style="0" customWidth="1"/>
    <col min="54" max="54" width="10.7109375" style="0" customWidth="1"/>
    <col min="55" max="55" width="10.140625" style="0" customWidth="1"/>
    <col min="56" max="56" width="12.421875" style="0" customWidth="1"/>
  </cols>
  <sheetData>
    <row r="2" spans="2:51" ht="18.75">
      <c r="B2" s="87" t="s">
        <v>87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</row>
    <row r="3" spans="1:51" ht="15.75" thickBot="1">
      <c r="A3" s="1"/>
      <c r="B3" s="1" t="s">
        <v>90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 t="s">
        <v>70</v>
      </c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</row>
    <row r="4" spans="1:56" ht="54" customHeight="1">
      <c r="A4" s="99"/>
      <c r="B4" s="101" t="s">
        <v>21</v>
      </c>
      <c r="C4" s="102"/>
      <c r="D4" s="102"/>
      <c r="E4" s="102"/>
      <c r="F4" s="103"/>
      <c r="G4" s="97" t="s">
        <v>69</v>
      </c>
      <c r="H4" s="97"/>
      <c r="I4" s="97"/>
      <c r="J4" s="97"/>
      <c r="K4" s="97"/>
      <c r="L4" s="96" t="s">
        <v>81</v>
      </c>
      <c r="M4" s="97"/>
      <c r="N4" s="97"/>
      <c r="O4" s="97"/>
      <c r="P4" s="98"/>
      <c r="Q4" s="97" t="s">
        <v>14</v>
      </c>
      <c r="R4" s="97"/>
      <c r="S4" s="97"/>
      <c r="T4" s="97"/>
      <c r="U4" s="98"/>
      <c r="V4" s="97" t="s">
        <v>72</v>
      </c>
      <c r="W4" s="97"/>
      <c r="X4" s="97"/>
      <c r="Y4" s="97"/>
      <c r="Z4" s="98"/>
      <c r="AA4" s="96" t="s">
        <v>15</v>
      </c>
      <c r="AB4" s="97"/>
      <c r="AC4" s="97"/>
      <c r="AD4" s="97"/>
      <c r="AE4" s="98"/>
      <c r="AF4" s="96" t="s">
        <v>73</v>
      </c>
      <c r="AG4" s="97"/>
      <c r="AH4" s="97"/>
      <c r="AI4" s="97"/>
      <c r="AJ4" s="98"/>
      <c r="AK4" s="96" t="s">
        <v>16</v>
      </c>
      <c r="AL4" s="97"/>
      <c r="AM4" s="97"/>
      <c r="AN4" s="97"/>
      <c r="AO4" s="98"/>
      <c r="AP4" s="96" t="s">
        <v>17</v>
      </c>
      <c r="AQ4" s="97"/>
      <c r="AR4" s="97"/>
      <c r="AS4" s="97"/>
      <c r="AT4" s="98"/>
      <c r="AU4" s="96" t="s">
        <v>75</v>
      </c>
      <c r="AV4" s="97"/>
      <c r="AW4" s="97"/>
      <c r="AX4" s="97"/>
      <c r="AY4" s="97"/>
      <c r="AZ4" s="96" t="s">
        <v>18</v>
      </c>
      <c r="BA4" s="97"/>
      <c r="BB4" s="97"/>
      <c r="BC4" s="97"/>
      <c r="BD4" s="98"/>
    </row>
    <row r="5" spans="1:56" ht="63.75" customHeight="1">
      <c r="A5" s="100"/>
      <c r="B5" s="15" t="s">
        <v>94</v>
      </c>
      <c r="C5" s="16" t="s">
        <v>84</v>
      </c>
      <c r="D5" s="16" t="s">
        <v>92</v>
      </c>
      <c r="E5" s="16" t="s">
        <v>93</v>
      </c>
      <c r="F5" s="17" t="s">
        <v>86</v>
      </c>
      <c r="G5" s="15" t="s">
        <v>94</v>
      </c>
      <c r="H5" s="16" t="s">
        <v>84</v>
      </c>
      <c r="I5" s="16" t="s">
        <v>92</v>
      </c>
      <c r="J5" s="16" t="s">
        <v>93</v>
      </c>
      <c r="K5" s="17" t="s">
        <v>86</v>
      </c>
      <c r="L5" s="15" t="s">
        <v>94</v>
      </c>
      <c r="M5" s="16" t="s">
        <v>84</v>
      </c>
      <c r="N5" s="16" t="s">
        <v>92</v>
      </c>
      <c r="O5" s="16" t="s">
        <v>93</v>
      </c>
      <c r="P5" s="17" t="s">
        <v>86</v>
      </c>
      <c r="Q5" s="15" t="s">
        <v>94</v>
      </c>
      <c r="R5" s="16" t="s">
        <v>84</v>
      </c>
      <c r="S5" s="16" t="s">
        <v>92</v>
      </c>
      <c r="T5" s="16" t="s">
        <v>93</v>
      </c>
      <c r="U5" s="17" t="s">
        <v>86</v>
      </c>
      <c r="V5" s="15" t="s">
        <v>94</v>
      </c>
      <c r="W5" s="16" t="s">
        <v>84</v>
      </c>
      <c r="X5" s="16" t="s">
        <v>92</v>
      </c>
      <c r="Y5" s="16" t="s">
        <v>93</v>
      </c>
      <c r="Z5" s="17" t="s">
        <v>86</v>
      </c>
      <c r="AA5" s="15" t="s">
        <v>94</v>
      </c>
      <c r="AB5" s="16" t="s">
        <v>84</v>
      </c>
      <c r="AC5" s="16" t="s">
        <v>92</v>
      </c>
      <c r="AD5" s="16" t="s">
        <v>93</v>
      </c>
      <c r="AE5" s="17" t="s">
        <v>86</v>
      </c>
      <c r="AF5" s="15" t="s">
        <v>94</v>
      </c>
      <c r="AG5" s="16" t="s">
        <v>84</v>
      </c>
      <c r="AH5" s="16" t="s">
        <v>92</v>
      </c>
      <c r="AI5" s="16" t="s">
        <v>93</v>
      </c>
      <c r="AJ5" s="17" t="s">
        <v>86</v>
      </c>
      <c r="AK5" s="15" t="s">
        <v>94</v>
      </c>
      <c r="AL5" s="16" t="s">
        <v>84</v>
      </c>
      <c r="AM5" s="16" t="s">
        <v>92</v>
      </c>
      <c r="AN5" s="16" t="s">
        <v>93</v>
      </c>
      <c r="AO5" s="17" t="s">
        <v>86</v>
      </c>
      <c r="AP5" s="15" t="s">
        <v>94</v>
      </c>
      <c r="AQ5" s="16" t="s">
        <v>84</v>
      </c>
      <c r="AR5" s="16" t="s">
        <v>92</v>
      </c>
      <c r="AS5" s="16" t="s">
        <v>93</v>
      </c>
      <c r="AT5" s="17" t="s">
        <v>86</v>
      </c>
      <c r="AU5" s="15" t="s">
        <v>94</v>
      </c>
      <c r="AV5" s="16" t="s">
        <v>84</v>
      </c>
      <c r="AW5" s="16" t="s">
        <v>92</v>
      </c>
      <c r="AX5" s="16" t="s">
        <v>93</v>
      </c>
      <c r="AY5" s="17" t="s">
        <v>86</v>
      </c>
      <c r="AZ5" s="15" t="s">
        <v>94</v>
      </c>
      <c r="BA5" s="16" t="s">
        <v>84</v>
      </c>
      <c r="BB5" s="16" t="s">
        <v>92</v>
      </c>
      <c r="BC5" s="16" t="s">
        <v>93</v>
      </c>
      <c r="BD5" s="17" t="s">
        <v>86</v>
      </c>
    </row>
    <row r="6" spans="1:56" s="14" customFormat="1" ht="15">
      <c r="A6" s="62">
        <v>1</v>
      </c>
      <c r="B6" s="18">
        <v>2</v>
      </c>
      <c r="C6" s="19">
        <v>3</v>
      </c>
      <c r="D6" s="19">
        <v>4</v>
      </c>
      <c r="E6" s="19" t="s">
        <v>22</v>
      </c>
      <c r="F6" s="20" t="s">
        <v>23</v>
      </c>
      <c r="G6" s="54" t="s">
        <v>24</v>
      </c>
      <c r="H6" s="19" t="s">
        <v>25</v>
      </c>
      <c r="I6" s="19" t="s">
        <v>26</v>
      </c>
      <c r="J6" s="19" t="s">
        <v>27</v>
      </c>
      <c r="K6" s="53" t="s">
        <v>28</v>
      </c>
      <c r="L6" s="61" t="s">
        <v>29</v>
      </c>
      <c r="M6" s="19" t="s">
        <v>30</v>
      </c>
      <c r="N6" s="19" t="s">
        <v>31</v>
      </c>
      <c r="O6" s="19" t="s">
        <v>32</v>
      </c>
      <c r="P6" s="20" t="s">
        <v>33</v>
      </c>
      <c r="Q6" s="54" t="s">
        <v>34</v>
      </c>
      <c r="R6" s="19" t="s">
        <v>35</v>
      </c>
      <c r="S6" s="19" t="s">
        <v>36</v>
      </c>
      <c r="T6" s="19" t="s">
        <v>37</v>
      </c>
      <c r="U6" s="20" t="s">
        <v>38</v>
      </c>
      <c r="V6" s="54" t="s">
        <v>39</v>
      </c>
      <c r="W6" s="19" t="s">
        <v>40</v>
      </c>
      <c r="X6" s="19" t="s">
        <v>41</v>
      </c>
      <c r="Y6" s="19" t="s">
        <v>42</v>
      </c>
      <c r="Z6" s="19" t="s">
        <v>43</v>
      </c>
      <c r="AA6" s="19" t="s">
        <v>44</v>
      </c>
      <c r="AB6" s="19" t="s">
        <v>45</v>
      </c>
      <c r="AC6" s="19" t="s">
        <v>46</v>
      </c>
      <c r="AD6" s="19" t="s">
        <v>47</v>
      </c>
      <c r="AE6" s="19" t="s">
        <v>48</v>
      </c>
      <c r="AF6" s="19" t="s">
        <v>49</v>
      </c>
      <c r="AG6" s="19" t="s">
        <v>50</v>
      </c>
      <c r="AH6" s="19" t="s">
        <v>51</v>
      </c>
      <c r="AI6" s="19" t="s">
        <v>52</v>
      </c>
      <c r="AJ6" s="19" t="s">
        <v>53</v>
      </c>
      <c r="AK6" s="19" t="s">
        <v>54</v>
      </c>
      <c r="AL6" s="19" t="s">
        <v>55</v>
      </c>
      <c r="AM6" s="19" t="s">
        <v>56</v>
      </c>
      <c r="AN6" s="19" t="s">
        <v>57</v>
      </c>
      <c r="AO6" s="19" t="s">
        <v>58</v>
      </c>
      <c r="AP6" s="19" t="s">
        <v>59</v>
      </c>
      <c r="AQ6" s="19" t="s">
        <v>60</v>
      </c>
      <c r="AR6" s="19" t="s">
        <v>61</v>
      </c>
      <c r="AS6" s="19" t="s">
        <v>62</v>
      </c>
      <c r="AT6" s="19" t="s">
        <v>63</v>
      </c>
      <c r="AU6" s="19" t="s">
        <v>64</v>
      </c>
      <c r="AV6" s="19" t="s">
        <v>65</v>
      </c>
      <c r="AW6" s="19" t="s">
        <v>66</v>
      </c>
      <c r="AX6" s="19" t="s">
        <v>67</v>
      </c>
      <c r="AY6" s="53" t="s">
        <v>68</v>
      </c>
      <c r="AZ6" s="21" t="s">
        <v>76</v>
      </c>
      <c r="BA6" s="22" t="s">
        <v>77</v>
      </c>
      <c r="BB6" s="22" t="s">
        <v>78</v>
      </c>
      <c r="BC6" s="22" t="s">
        <v>79</v>
      </c>
      <c r="BD6" s="23" t="s">
        <v>80</v>
      </c>
    </row>
    <row r="7" spans="1:56" s="41" customFormat="1" ht="36.75" customHeight="1">
      <c r="A7" s="63" t="s">
        <v>8</v>
      </c>
      <c r="B7" s="51">
        <f>G7+Q7+AA7+AF7+AK7+AP7+AU7+AZ7+V7+L7</f>
        <v>2221.9</v>
      </c>
      <c r="C7" s="52">
        <f>H7+R7+AB7+AG7+AL7+AQ7+AV7+BA7+W7+M7</f>
        <v>3948.5</v>
      </c>
      <c r="D7" s="52">
        <f>I7+S7+AC7+AH7+AM7+AR7+AW7+BB7+X7+N7</f>
        <v>2886.5000000000005</v>
      </c>
      <c r="E7" s="39">
        <f>IF(C7=0," ",IF(D7/C7*100&gt;200,"СВ.200",D7/C7))</f>
        <v>0.7310371026972269</v>
      </c>
      <c r="F7" s="40">
        <f>IF(B7=0," ",IF(D7/B7*100&gt;200,"СВ.200",D7/B7))</f>
        <v>1.2991133714388587</v>
      </c>
      <c r="G7" s="66">
        <v>563.9</v>
      </c>
      <c r="H7" s="67">
        <v>720</v>
      </c>
      <c r="I7" s="66">
        <v>530.5</v>
      </c>
      <c r="J7" s="39">
        <f>IF(H7=0," ",IF(I7/H7*100&gt;200,"СВ.200",I7/H7))</f>
        <v>0.7368055555555556</v>
      </c>
      <c r="K7" s="58">
        <f>IF(G7=0," ",IF(I7/G7*100&gt;200,"СВ.200",I7/G7))</f>
        <v>0.9407696400070935</v>
      </c>
      <c r="L7" s="66"/>
      <c r="M7" s="67">
        <v>6.2</v>
      </c>
      <c r="N7" s="66">
        <v>1.6</v>
      </c>
      <c r="O7" s="39">
        <f>IF(M7=0," ",IF(N7/M7*100&gt;200,"СВ.200",N7/M7))</f>
        <v>0.25806451612903225</v>
      </c>
      <c r="P7" s="40" t="str">
        <f>IF(L7=0," ",IF(N7/L7*100&gt;200,"СВ.200",N7/L7))</f>
        <v> </v>
      </c>
      <c r="Q7" s="66">
        <v>22.1</v>
      </c>
      <c r="R7" s="67">
        <v>100</v>
      </c>
      <c r="S7" s="66">
        <v>100.7</v>
      </c>
      <c r="T7" s="39">
        <f>IF(R7=0," ",IF(S7/R7*100&gt;200,"СВ.200",S7/R7))</f>
        <v>1.0070000000000001</v>
      </c>
      <c r="U7" s="40" t="str">
        <f>IF(Q7=0," ",IF(S7/Q7*100&gt;200,"СВ.200",S7/Q7))</f>
        <v>СВ.200</v>
      </c>
      <c r="V7" s="66"/>
      <c r="W7" s="67"/>
      <c r="X7" s="66"/>
      <c r="Y7" s="39" t="str">
        <f>IF(W7=0," ",IF(X7/W7*100&gt;200,"СВ.200",X7/W7))</f>
        <v> </v>
      </c>
      <c r="Z7" s="40" t="str">
        <f>IF(V7=0," ",IF(X7/V7*100&gt;200,"СВ.200",X7/V7))</f>
        <v> </v>
      </c>
      <c r="AA7" s="66">
        <v>2.9</v>
      </c>
      <c r="AB7" s="67">
        <v>2.5</v>
      </c>
      <c r="AC7" s="66">
        <v>4.8</v>
      </c>
      <c r="AD7" s="39">
        <f>IF(AB7=0," ",IF(AC7/AB7*100&gt;200,"СВ.200",AC7/AB7))</f>
        <v>1.92</v>
      </c>
      <c r="AE7" s="40">
        <f>IF(AA7=0," ",IF(AC7/AA7*100&gt;200,"СВ.200",AC7/AA7))</f>
        <v>1.6551724137931034</v>
      </c>
      <c r="AF7" s="66">
        <v>1420</v>
      </c>
      <c r="AG7" s="67">
        <v>2473.8</v>
      </c>
      <c r="AH7" s="66">
        <v>1460.5</v>
      </c>
      <c r="AI7" s="39">
        <f>IF(AG7=0," ",IF(AH7/AG7*100&gt;200,"СВ.200",AH7/AG7))</f>
        <v>0.5903872584687525</v>
      </c>
      <c r="AJ7" s="40">
        <f>IF(AF7=0," ",IF(AH7/AF7*100&gt;200,"СВ.200",AH7/AF7))</f>
        <v>1.0285211267605634</v>
      </c>
      <c r="AK7" s="66"/>
      <c r="AL7" s="67">
        <v>580</v>
      </c>
      <c r="AM7" s="66">
        <v>703.3</v>
      </c>
      <c r="AN7" s="39">
        <f>IF(AL7=0," ",IF(AM7/AL7*100&gt;200,"СВ.200",AM7/AL7))</f>
        <v>1.2125862068965516</v>
      </c>
      <c r="AO7" s="40" t="str">
        <f>IF(AK7=0," ",IF(AM7/AK7*100&gt;200,"СВ.200",AM7/AK7))</f>
        <v> </v>
      </c>
      <c r="AP7" s="66">
        <v>112.1</v>
      </c>
      <c r="AQ7" s="67">
        <v>58.5</v>
      </c>
      <c r="AR7" s="66">
        <v>66.3</v>
      </c>
      <c r="AS7" s="39">
        <f>IF(AQ7=0," ",IF(AR7/AQ7*100&gt;200,"СВ.200",AR7/AQ7))</f>
        <v>1.1333333333333333</v>
      </c>
      <c r="AT7" s="40">
        <f>IF(AP7=0," ",IF(AR7/AP7*100&gt;200,"СВ.200",AR7/AP7))</f>
        <v>0.5914362176628011</v>
      </c>
      <c r="AU7" s="66">
        <v>100.9</v>
      </c>
      <c r="AV7" s="67">
        <v>7.5</v>
      </c>
      <c r="AW7" s="66">
        <v>18.8</v>
      </c>
      <c r="AX7" s="39" t="str">
        <f>IF(AV7=0," ",IF(AW7/AV7*100&gt;200,"СВ.200",AW7/AV7))</f>
        <v>СВ.200</v>
      </c>
      <c r="AY7" s="58">
        <f>IF(AU7=0," ",IF(AW7/AU7*100&gt;200,"СВ.200",AW7/AU7))</f>
        <v>0.1863230921704658</v>
      </c>
      <c r="AZ7" s="68"/>
      <c r="BA7" s="67"/>
      <c r="BB7" s="66"/>
      <c r="BC7" s="39" t="str">
        <f>IF(BA7=0," ",IF(BB7/BA7*100&gt;200,"СВ.200",BB7/BA7))</f>
        <v> </v>
      </c>
      <c r="BD7" s="40" t="str">
        <f>IF(AZ7=0," ",IF(BB7/AZ7*100&gt;200,"СВ.200",BB7/AZ7))</f>
        <v> </v>
      </c>
    </row>
    <row r="8" spans="1:56" s="41" customFormat="1" ht="42.75" customHeight="1">
      <c r="A8" s="63" t="s">
        <v>9</v>
      </c>
      <c r="B8" s="51"/>
      <c r="C8" s="52"/>
      <c r="D8" s="52"/>
      <c r="E8" s="39" t="str">
        <f aca="true" t="shared" si="0" ref="E8:E14">IF(C8=0," ",IF(D8/C8*100&gt;200,"СВ.200",D8/C8))</f>
        <v> </v>
      </c>
      <c r="F8" s="40" t="str">
        <f aca="true" t="shared" si="1" ref="F8:F14">IF(B8=0," ",IF(D8/B8*100&gt;200,"СВ.200",D8/B8))</f>
        <v> </v>
      </c>
      <c r="G8" s="66"/>
      <c r="H8" s="67"/>
      <c r="I8" s="66"/>
      <c r="J8" s="39" t="str">
        <f aca="true" t="shared" si="2" ref="J8:J14">IF(H8=0," ",IF(I8/H8*100&gt;200,"СВ.200",I8/H8))</f>
        <v> </v>
      </c>
      <c r="K8" s="58" t="str">
        <f aca="true" t="shared" si="3" ref="K8:K14">IF(G8=0," ",IF(I8/G8*100&gt;200,"СВ.200",I8/G8))</f>
        <v> </v>
      </c>
      <c r="L8" s="66"/>
      <c r="M8" s="67"/>
      <c r="N8" s="66"/>
      <c r="O8" s="39" t="str">
        <f aca="true" t="shared" si="4" ref="O8:O14">IF(M8=0," ",IF(N8/M8*100&gt;200,"СВ.200",N8/M8))</f>
        <v> </v>
      </c>
      <c r="P8" s="40" t="str">
        <f aca="true" t="shared" si="5" ref="P8:P14">IF(L8=0," ",IF(N8/L8*100&gt;200,"СВ.200",N8/L8))</f>
        <v> </v>
      </c>
      <c r="Q8" s="66"/>
      <c r="R8" s="67"/>
      <c r="S8" s="66"/>
      <c r="T8" s="39" t="str">
        <f aca="true" t="shared" si="6" ref="T8:T14">IF(R8=0," ",IF(S8/R8*100&gt;200,"СВ.200",S8/R8))</f>
        <v> </v>
      </c>
      <c r="U8" s="40" t="str">
        <f aca="true" t="shared" si="7" ref="U8:U14">IF(Q8=0," ",IF(S8/Q8*100&gt;200,"СВ.200",S8/Q8))</f>
        <v> </v>
      </c>
      <c r="V8" s="66"/>
      <c r="W8" s="67"/>
      <c r="X8" s="66"/>
      <c r="Y8" s="39" t="str">
        <f aca="true" t="shared" si="8" ref="Y8:Y14">IF(W8=0," ",IF(X8/W8*100&gt;200,"СВ.200",X8/W8))</f>
        <v> </v>
      </c>
      <c r="Z8" s="40" t="str">
        <f aca="true" t="shared" si="9" ref="Z8:Z14">IF(V8=0," ",IF(X8/V8*100&gt;200,"СВ.200",X8/V8))</f>
        <v> </v>
      </c>
      <c r="AA8" s="66"/>
      <c r="AB8" s="67"/>
      <c r="AC8" s="66"/>
      <c r="AD8" s="39" t="str">
        <f aca="true" t="shared" si="10" ref="AD8:AD14">IF(AB8=0," ",IF(AC8/AB8*100&gt;200,"СВ.200",AC8/AB8))</f>
        <v> </v>
      </c>
      <c r="AE8" s="40" t="str">
        <f aca="true" t="shared" si="11" ref="AE8:AE14">IF(AA8=0," ",IF(AC8/AA8*100&gt;200,"СВ.200",AC8/AA8))</f>
        <v> </v>
      </c>
      <c r="AF8" s="66"/>
      <c r="AG8" s="67"/>
      <c r="AH8" s="66"/>
      <c r="AI8" s="39" t="str">
        <f aca="true" t="shared" si="12" ref="AI8:AI14">IF(AG8=0," ",IF(AH8/AG8*100&gt;200,"СВ.200",AH8/AG8))</f>
        <v> </v>
      </c>
      <c r="AJ8" s="40" t="str">
        <f aca="true" t="shared" si="13" ref="AJ8:AJ14">IF(AF8=0," ",IF(AH8/AF8*100&gt;200,"СВ.200",AH8/AF8))</f>
        <v> </v>
      </c>
      <c r="AK8" s="66"/>
      <c r="AL8" s="67"/>
      <c r="AM8" s="66"/>
      <c r="AN8" s="39" t="str">
        <f aca="true" t="shared" si="14" ref="AN8:AN14">IF(AL8=0," ",IF(AM8/AL8*100&gt;200,"СВ.200",AM8/AL8))</f>
        <v> </v>
      </c>
      <c r="AO8" s="40" t="str">
        <f aca="true" t="shared" si="15" ref="AO8:AO14">IF(AK8=0," ",IF(AM8/AK8*100&gt;200,"СВ.200",AM8/AK8))</f>
        <v> </v>
      </c>
      <c r="AP8" s="66"/>
      <c r="AQ8" s="67"/>
      <c r="AR8" s="66"/>
      <c r="AS8" s="39" t="str">
        <f aca="true" t="shared" si="16" ref="AS8:AS14">IF(AQ8=0," ",IF(AR8/AQ8*100&gt;200,"СВ.200",AR8/AQ8))</f>
        <v> </v>
      </c>
      <c r="AT8" s="40" t="str">
        <f aca="true" t="shared" si="17" ref="AT8:AT14">IF(AP8=0," ",IF(AR8/AP8*100&gt;200,"СВ.200",AR8/AP8))</f>
        <v> </v>
      </c>
      <c r="AU8" s="66"/>
      <c r="AV8" s="67"/>
      <c r="AW8" s="66"/>
      <c r="AX8" s="39" t="str">
        <f aca="true" t="shared" si="18" ref="AX8:AX14">IF(AV8=0," ",IF(AW8/AV8*100&gt;200,"СВ.200",AW8/AV8))</f>
        <v> </v>
      </c>
      <c r="AY8" s="58" t="str">
        <f aca="true" t="shared" si="19" ref="AY8:AY14">IF(AU8=0," ",IF(AW8/AU8*100&gt;200,"СВ.200",AW8/AU8))</f>
        <v> </v>
      </c>
      <c r="AZ8" s="68"/>
      <c r="BA8" s="67"/>
      <c r="BB8" s="66"/>
      <c r="BC8" s="39" t="str">
        <f aca="true" t="shared" si="20" ref="BC8:BC14">IF(BA8=0," ",IF(BB8/BA8*100&gt;200,"СВ.200",BB8/BA8))</f>
        <v> </v>
      </c>
      <c r="BD8" s="40" t="str">
        <f aca="true" t="shared" si="21" ref="BD8:BD14">IF(AZ8=0," ",IF(BB8/AZ8*100&gt;200,"СВ.200",BB8/AZ8))</f>
        <v> </v>
      </c>
    </row>
    <row r="9" spans="1:56" s="41" customFormat="1" ht="39" customHeight="1">
      <c r="A9" s="63" t="s">
        <v>10</v>
      </c>
      <c r="B9" s="51">
        <f>G9+Q9+AA9+AF9+AK9+AP9+AU9+AZ9+V9</f>
        <v>589.7</v>
      </c>
      <c r="C9" s="52">
        <f>H9+R9+AB9+AG9+AL9+AQ9+AV9+BA9+W9</f>
        <v>3246</v>
      </c>
      <c r="D9" s="52">
        <f>I9+S9+AC9+AH9+AM9+AR9+AW9+BB9+X9</f>
        <v>1902.9</v>
      </c>
      <c r="E9" s="39">
        <f t="shared" si="0"/>
        <v>0.5862292051756007</v>
      </c>
      <c r="F9" s="40" t="str">
        <f t="shared" si="1"/>
        <v>СВ.200</v>
      </c>
      <c r="G9" s="66">
        <v>317.8</v>
      </c>
      <c r="H9" s="67">
        <v>427.5</v>
      </c>
      <c r="I9" s="66">
        <v>362.5</v>
      </c>
      <c r="J9" s="39">
        <f t="shared" si="2"/>
        <v>0.847953216374269</v>
      </c>
      <c r="K9" s="58">
        <f t="shared" si="3"/>
        <v>1.1406544996853367</v>
      </c>
      <c r="L9" s="66"/>
      <c r="M9" s="67"/>
      <c r="N9" s="66"/>
      <c r="O9" s="39" t="str">
        <f t="shared" si="4"/>
        <v> </v>
      </c>
      <c r="P9" s="40" t="str">
        <f t="shared" si="5"/>
        <v> </v>
      </c>
      <c r="Q9" s="66"/>
      <c r="R9" s="67"/>
      <c r="S9" s="66"/>
      <c r="T9" s="39" t="str">
        <f t="shared" si="6"/>
        <v> </v>
      </c>
      <c r="U9" s="40" t="str">
        <f t="shared" si="7"/>
        <v> </v>
      </c>
      <c r="V9" s="66">
        <v>20</v>
      </c>
      <c r="W9" s="67"/>
      <c r="X9" s="66"/>
      <c r="Y9" s="39" t="str">
        <f t="shared" si="8"/>
        <v> </v>
      </c>
      <c r="Z9" s="40">
        <f t="shared" si="9"/>
        <v>0</v>
      </c>
      <c r="AA9" s="66"/>
      <c r="AB9" s="67"/>
      <c r="AC9" s="66"/>
      <c r="AD9" s="39" t="str">
        <f t="shared" si="10"/>
        <v> </v>
      </c>
      <c r="AE9" s="40" t="str">
        <f t="shared" si="11"/>
        <v> </v>
      </c>
      <c r="AF9" s="66">
        <v>188</v>
      </c>
      <c r="AG9" s="67">
        <v>2772</v>
      </c>
      <c r="AH9" s="66">
        <v>1499.5</v>
      </c>
      <c r="AI9" s="39">
        <f t="shared" si="12"/>
        <v>0.540945165945166</v>
      </c>
      <c r="AJ9" s="40" t="str">
        <f t="shared" si="13"/>
        <v>СВ.200</v>
      </c>
      <c r="AK9" s="66"/>
      <c r="AL9" s="67"/>
      <c r="AM9" s="66"/>
      <c r="AN9" s="39" t="str">
        <f t="shared" si="14"/>
        <v> </v>
      </c>
      <c r="AO9" s="40" t="str">
        <f t="shared" si="15"/>
        <v> </v>
      </c>
      <c r="AP9" s="66">
        <v>63.9</v>
      </c>
      <c r="AQ9" s="67">
        <v>46.5</v>
      </c>
      <c r="AR9" s="66">
        <v>40.9</v>
      </c>
      <c r="AS9" s="39">
        <f t="shared" si="16"/>
        <v>0.8795698924731182</v>
      </c>
      <c r="AT9" s="40">
        <f t="shared" si="17"/>
        <v>0.6400625978090767</v>
      </c>
      <c r="AU9" s="66"/>
      <c r="AV9" s="67"/>
      <c r="AW9" s="66"/>
      <c r="AX9" s="39" t="str">
        <f t="shared" si="18"/>
        <v> </v>
      </c>
      <c r="AY9" s="58" t="str">
        <f t="shared" si="19"/>
        <v> </v>
      </c>
      <c r="AZ9" s="68"/>
      <c r="BA9" s="67"/>
      <c r="BB9" s="66"/>
      <c r="BC9" s="39" t="str">
        <f t="shared" si="20"/>
        <v> </v>
      </c>
      <c r="BD9" s="40" t="str">
        <f t="shared" si="21"/>
        <v> </v>
      </c>
    </row>
    <row r="10" spans="1:56" s="41" customFormat="1" ht="28.5" customHeight="1">
      <c r="A10" s="63" t="s">
        <v>20</v>
      </c>
      <c r="B10" s="52">
        <f aca="true" t="shared" si="22" ref="B10:D11">G10+L10+Q10+V10+AA10+AF10+AK10+AP10+AU10+AZ10</f>
        <v>8.2</v>
      </c>
      <c r="C10" s="52">
        <f t="shared" si="22"/>
        <v>118.5</v>
      </c>
      <c r="D10" s="52">
        <f t="shared" si="22"/>
        <v>113.9</v>
      </c>
      <c r="E10" s="39">
        <f t="shared" si="0"/>
        <v>0.9611814345991562</v>
      </c>
      <c r="F10" s="40" t="str">
        <f t="shared" si="1"/>
        <v>СВ.200</v>
      </c>
      <c r="G10" s="66"/>
      <c r="H10" s="67"/>
      <c r="I10" s="66"/>
      <c r="J10" s="39" t="str">
        <f t="shared" si="2"/>
        <v> </v>
      </c>
      <c r="K10" s="58" t="str">
        <f t="shared" si="3"/>
        <v> </v>
      </c>
      <c r="L10" s="66">
        <v>0.5</v>
      </c>
      <c r="M10" s="67"/>
      <c r="N10" s="66"/>
      <c r="O10" s="39" t="str">
        <f t="shared" si="4"/>
        <v> </v>
      </c>
      <c r="P10" s="40">
        <f t="shared" si="5"/>
        <v>0</v>
      </c>
      <c r="Q10" s="66"/>
      <c r="R10" s="67">
        <v>0.6</v>
      </c>
      <c r="S10" s="66">
        <v>0.6</v>
      </c>
      <c r="T10" s="39">
        <f t="shared" si="6"/>
        <v>1</v>
      </c>
      <c r="U10" s="40" t="str">
        <f t="shared" si="7"/>
        <v> </v>
      </c>
      <c r="V10" s="66"/>
      <c r="W10" s="67"/>
      <c r="X10" s="66"/>
      <c r="Y10" s="39" t="str">
        <f t="shared" si="8"/>
        <v> </v>
      </c>
      <c r="Z10" s="40" t="str">
        <f t="shared" si="9"/>
        <v> </v>
      </c>
      <c r="AA10" s="66"/>
      <c r="AB10" s="67"/>
      <c r="AC10" s="66"/>
      <c r="AD10" s="39" t="str">
        <f t="shared" si="10"/>
        <v> </v>
      </c>
      <c r="AE10" s="40" t="str">
        <f t="shared" si="11"/>
        <v> </v>
      </c>
      <c r="AF10" s="66">
        <v>3.1</v>
      </c>
      <c r="AG10" s="67">
        <v>8.5</v>
      </c>
      <c r="AH10" s="66">
        <v>3.9</v>
      </c>
      <c r="AI10" s="39">
        <f t="shared" si="12"/>
        <v>0.4588235294117647</v>
      </c>
      <c r="AJ10" s="40">
        <f t="shared" si="13"/>
        <v>1.2580645161290323</v>
      </c>
      <c r="AK10" s="66"/>
      <c r="AL10" s="67">
        <v>105.2</v>
      </c>
      <c r="AM10" s="66">
        <v>105.2</v>
      </c>
      <c r="AN10" s="39">
        <f t="shared" si="14"/>
        <v>1</v>
      </c>
      <c r="AO10" s="40" t="str">
        <f t="shared" si="15"/>
        <v> </v>
      </c>
      <c r="AP10" s="66">
        <v>4.6</v>
      </c>
      <c r="AQ10" s="67">
        <v>4.2</v>
      </c>
      <c r="AR10" s="66">
        <v>4.2</v>
      </c>
      <c r="AS10" s="39">
        <f t="shared" si="16"/>
        <v>1</v>
      </c>
      <c r="AT10" s="40">
        <f t="shared" si="17"/>
        <v>0.9130434782608696</v>
      </c>
      <c r="AU10" s="66"/>
      <c r="AV10" s="67"/>
      <c r="AW10" s="66"/>
      <c r="AX10" s="39" t="str">
        <f t="shared" si="18"/>
        <v> </v>
      </c>
      <c r="AY10" s="58" t="str">
        <f t="shared" si="19"/>
        <v> </v>
      </c>
      <c r="AZ10" s="68"/>
      <c r="BA10" s="67"/>
      <c r="BB10" s="66"/>
      <c r="BC10" s="39" t="str">
        <f t="shared" si="20"/>
        <v> </v>
      </c>
      <c r="BD10" s="40" t="str">
        <f t="shared" si="21"/>
        <v> </v>
      </c>
    </row>
    <row r="11" spans="1:56" s="41" customFormat="1" ht="25.5" customHeight="1">
      <c r="A11" s="63" t="s">
        <v>11</v>
      </c>
      <c r="B11" s="52">
        <f>G11+L11+Q11+V11+AA11+AF11+AK11+AP11+AU11+AZ11</f>
        <v>53.8</v>
      </c>
      <c r="C11" s="52">
        <f t="shared" si="22"/>
        <v>113</v>
      </c>
      <c r="D11" s="52">
        <f t="shared" si="22"/>
        <v>54.5</v>
      </c>
      <c r="E11" s="39">
        <f t="shared" si="0"/>
        <v>0.4823008849557522</v>
      </c>
      <c r="F11" s="40">
        <f t="shared" si="1"/>
        <v>1.013011152416357</v>
      </c>
      <c r="G11" s="66"/>
      <c r="H11" s="67"/>
      <c r="I11" s="66"/>
      <c r="J11" s="39" t="str">
        <f t="shared" si="2"/>
        <v> </v>
      </c>
      <c r="K11" s="58" t="str">
        <f t="shared" si="3"/>
        <v> </v>
      </c>
      <c r="L11" s="66">
        <v>3.4</v>
      </c>
      <c r="M11" s="67"/>
      <c r="N11" s="66"/>
      <c r="O11" s="39" t="str">
        <f t="shared" si="4"/>
        <v> </v>
      </c>
      <c r="P11" s="40">
        <f t="shared" si="5"/>
        <v>0</v>
      </c>
      <c r="Q11" s="66"/>
      <c r="R11" s="67">
        <v>3</v>
      </c>
      <c r="S11" s="66">
        <v>7.3</v>
      </c>
      <c r="T11" s="39" t="str">
        <f t="shared" si="6"/>
        <v>СВ.200</v>
      </c>
      <c r="U11" s="40" t="str">
        <f t="shared" si="7"/>
        <v> </v>
      </c>
      <c r="V11" s="66"/>
      <c r="W11" s="67"/>
      <c r="X11" s="66"/>
      <c r="Y11" s="39" t="str">
        <f t="shared" si="8"/>
        <v> </v>
      </c>
      <c r="Z11" s="40" t="str">
        <f t="shared" si="9"/>
        <v> </v>
      </c>
      <c r="AA11" s="66"/>
      <c r="AB11" s="67"/>
      <c r="AC11" s="66"/>
      <c r="AD11" s="39" t="str">
        <f t="shared" si="10"/>
        <v> </v>
      </c>
      <c r="AE11" s="40" t="str">
        <f t="shared" si="11"/>
        <v> </v>
      </c>
      <c r="AF11" s="66">
        <v>50.4</v>
      </c>
      <c r="AG11" s="67">
        <v>110</v>
      </c>
      <c r="AH11" s="66">
        <v>47.2</v>
      </c>
      <c r="AI11" s="39">
        <f t="shared" si="12"/>
        <v>0.42909090909090913</v>
      </c>
      <c r="AJ11" s="40">
        <f t="shared" si="13"/>
        <v>0.9365079365079366</v>
      </c>
      <c r="AK11" s="66"/>
      <c r="AL11" s="67"/>
      <c r="AM11" s="66"/>
      <c r="AN11" s="39" t="str">
        <f t="shared" si="14"/>
        <v> </v>
      </c>
      <c r="AO11" s="40" t="str">
        <f t="shared" si="15"/>
        <v> </v>
      </c>
      <c r="AP11" s="66"/>
      <c r="AQ11" s="67"/>
      <c r="AR11" s="66"/>
      <c r="AS11" s="39" t="str">
        <f t="shared" si="16"/>
        <v> </v>
      </c>
      <c r="AT11" s="40" t="str">
        <f t="shared" si="17"/>
        <v> </v>
      </c>
      <c r="AU11" s="66"/>
      <c r="AV11" s="67"/>
      <c r="AW11" s="66"/>
      <c r="AX11" s="39" t="str">
        <f t="shared" si="18"/>
        <v> </v>
      </c>
      <c r="AY11" s="58" t="str">
        <f t="shared" si="19"/>
        <v> </v>
      </c>
      <c r="AZ11" s="68"/>
      <c r="BA11" s="67"/>
      <c r="BB11" s="66"/>
      <c r="BC11" s="39" t="str">
        <f t="shared" si="20"/>
        <v> </v>
      </c>
      <c r="BD11" s="40" t="str">
        <f t="shared" si="21"/>
        <v> </v>
      </c>
    </row>
    <row r="12" spans="1:56" s="41" customFormat="1" ht="29.25" customHeight="1">
      <c r="A12" s="63" t="s">
        <v>12</v>
      </c>
      <c r="B12" s="52">
        <f>G12+L12+Q12+V12+AA12+AF12+AK12+AP12+AU12+AZ12</f>
        <v>68.1</v>
      </c>
      <c r="C12" s="52">
        <f>H12+M12+R12+W12+AB12+AG12+AL12+AQ12+AV12+BA12</f>
        <v>82.5</v>
      </c>
      <c r="D12" s="52">
        <f>I12+N12+S12+X12+AC12+AH12+AM12+AR12+AW12+BB12</f>
        <v>83.3</v>
      </c>
      <c r="E12" s="39">
        <f t="shared" si="0"/>
        <v>1.0096969696969698</v>
      </c>
      <c r="F12" s="40">
        <f t="shared" si="1"/>
        <v>1.223201174743025</v>
      </c>
      <c r="G12" s="66"/>
      <c r="H12" s="67"/>
      <c r="I12" s="66"/>
      <c r="J12" s="39" t="str">
        <f t="shared" si="2"/>
        <v> </v>
      </c>
      <c r="K12" s="58" t="str">
        <f t="shared" si="3"/>
        <v> </v>
      </c>
      <c r="L12" s="66"/>
      <c r="M12" s="67">
        <v>5.1</v>
      </c>
      <c r="N12" s="66">
        <v>5.1</v>
      </c>
      <c r="O12" s="39">
        <f t="shared" si="4"/>
        <v>1</v>
      </c>
      <c r="P12" s="40" t="str">
        <f t="shared" si="5"/>
        <v> </v>
      </c>
      <c r="Q12" s="66"/>
      <c r="R12" s="67"/>
      <c r="S12" s="66"/>
      <c r="T12" s="39" t="str">
        <f t="shared" si="6"/>
        <v> </v>
      </c>
      <c r="U12" s="40" t="str">
        <f t="shared" si="7"/>
        <v> </v>
      </c>
      <c r="V12" s="66"/>
      <c r="W12" s="67"/>
      <c r="X12" s="66"/>
      <c r="Y12" s="39" t="str">
        <f t="shared" si="8"/>
        <v> </v>
      </c>
      <c r="Z12" s="40" t="str">
        <f t="shared" si="9"/>
        <v> </v>
      </c>
      <c r="AA12" s="66"/>
      <c r="AB12" s="67"/>
      <c r="AC12" s="66"/>
      <c r="AD12" s="39" t="str">
        <f t="shared" si="10"/>
        <v> </v>
      </c>
      <c r="AE12" s="40" t="str">
        <f t="shared" si="11"/>
        <v> </v>
      </c>
      <c r="AF12" s="66">
        <v>8.6</v>
      </c>
      <c r="AG12" s="67">
        <v>10</v>
      </c>
      <c r="AH12" s="66">
        <v>6.8</v>
      </c>
      <c r="AI12" s="39">
        <f t="shared" si="12"/>
        <v>0.6799999999999999</v>
      </c>
      <c r="AJ12" s="40">
        <f t="shared" si="13"/>
        <v>0.7906976744186046</v>
      </c>
      <c r="AK12" s="66"/>
      <c r="AL12" s="67"/>
      <c r="AM12" s="66"/>
      <c r="AN12" s="39" t="str">
        <f t="shared" si="14"/>
        <v> </v>
      </c>
      <c r="AO12" s="40" t="str">
        <f t="shared" si="15"/>
        <v> </v>
      </c>
      <c r="AP12" s="66">
        <v>59.5</v>
      </c>
      <c r="AQ12" s="67">
        <v>20.5</v>
      </c>
      <c r="AR12" s="66">
        <v>20.5</v>
      </c>
      <c r="AS12" s="39">
        <f t="shared" si="16"/>
        <v>1</v>
      </c>
      <c r="AT12" s="40">
        <f t="shared" si="17"/>
        <v>0.3445378151260504</v>
      </c>
      <c r="AU12" s="66"/>
      <c r="AV12" s="67"/>
      <c r="AW12" s="66"/>
      <c r="AX12" s="39" t="str">
        <f t="shared" si="18"/>
        <v> </v>
      </c>
      <c r="AY12" s="58" t="str">
        <f t="shared" si="19"/>
        <v> </v>
      </c>
      <c r="AZ12" s="68"/>
      <c r="BA12" s="67">
        <v>46.9</v>
      </c>
      <c r="BB12" s="66">
        <v>50.9</v>
      </c>
      <c r="BC12" s="39">
        <f t="shared" si="20"/>
        <v>1.0852878464818763</v>
      </c>
      <c r="BD12" s="40" t="str">
        <f t="shared" si="21"/>
        <v> </v>
      </c>
    </row>
    <row r="13" spans="1:56" s="41" customFormat="1" ht="39" customHeight="1">
      <c r="A13" s="64" t="s">
        <v>13</v>
      </c>
      <c r="B13" s="57">
        <f>SUM(B9:B12)</f>
        <v>719.8000000000001</v>
      </c>
      <c r="C13" s="43">
        <f>SUM(C9:C12)</f>
        <v>3560</v>
      </c>
      <c r="D13" s="43">
        <f>SUM(D9:D12)</f>
        <v>2154.6000000000004</v>
      </c>
      <c r="E13" s="45">
        <f t="shared" si="0"/>
        <v>0.6052247191011237</v>
      </c>
      <c r="F13" s="46" t="str">
        <f t="shared" si="1"/>
        <v>СВ.200</v>
      </c>
      <c r="G13" s="55">
        <f>SUM(G9:G12)</f>
        <v>317.8</v>
      </c>
      <c r="H13" s="43">
        <f>SUM(H9:H12)</f>
        <v>427.5</v>
      </c>
      <c r="I13" s="44">
        <f>SUM(I9:I12)</f>
        <v>362.5</v>
      </c>
      <c r="J13" s="45">
        <f t="shared" si="2"/>
        <v>0.847953216374269</v>
      </c>
      <c r="K13" s="59">
        <f t="shared" si="3"/>
        <v>1.1406544996853367</v>
      </c>
      <c r="L13" s="42">
        <f>SUM(L9:L12)</f>
        <v>3.9</v>
      </c>
      <c r="M13" s="43">
        <f>SUM(M9:M12)</f>
        <v>5.1</v>
      </c>
      <c r="N13" s="44">
        <f>SUM(N9:N12)</f>
        <v>5.1</v>
      </c>
      <c r="O13" s="45">
        <f t="shared" si="4"/>
        <v>1</v>
      </c>
      <c r="P13" s="46">
        <f t="shared" si="5"/>
        <v>1.3076923076923077</v>
      </c>
      <c r="Q13" s="55">
        <f>SUM(Q9:Q12)</f>
        <v>0</v>
      </c>
      <c r="R13" s="43">
        <f>SUM(R9:R12)</f>
        <v>3.6</v>
      </c>
      <c r="S13" s="44">
        <f>SUM(S9:S12)</f>
        <v>7.8999999999999995</v>
      </c>
      <c r="T13" s="45" t="str">
        <f t="shared" si="6"/>
        <v>СВ.200</v>
      </c>
      <c r="U13" s="46" t="str">
        <f t="shared" si="7"/>
        <v> </v>
      </c>
      <c r="V13" s="55">
        <f>SUM(V9:V12)</f>
        <v>20</v>
      </c>
      <c r="W13" s="43">
        <f>SUM(W9:W12)</f>
        <v>0</v>
      </c>
      <c r="X13" s="44">
        <f>SUM(X9:X12)</f>
        <v>0</v>
      </c>
      <c r="Y13" s="45" t="str">
        <f t="shared" si="8"/>
        <v> </v>
      </c>
      <c r="Z13" s="46">
        <f t="shared" si="9"/>
        <v>0</v>
      </c>
      <c r="AA13" s="42">
        <f>SUM(AA9:AA12)</f>
        <v>0</v>
      </c>
      <c r="AB13" s="43">
        <f>SUM(AB9:AB12)</f>
        <v>0</v>
      </c>
      <c r="AC13" s="44">
        <f>SUM(AC9:AC12)</f>
        <v>0</v>
      </c>
      <c r="AD13" s="45" t="str">
        <f t="shared" si="10"/>
        <v> </v>
      </c>
      <c r="AE13" s="46" t="str">
        <f t="shared" si="11"/>
        <v> </v>
      </c>
      <c r="AF13" s="42">
        <f>SUM(AF9:AF12)</f>
        <v>250.1</v>
      </c>
      <c r="AG13" s="43">
        <f>SUM(AG9:AG12)</f>
        <v>2900.5</v>
      </c>
      <c r="AH13" s="44">
        <f>SUM(AH9:AH12)</f>
        <v>1557.4</v>
      </c>
      <c r="AI13" s="45">
        <f t="shared" si="12"/>
        <v>0.5369419065678331</v>
      </c>
      <c r="AJ13" s="46" t="str">
        <f t="shared" si="13"/>
        <v>СВ.200</v>
      </c>
      <c r="AK13" s="42">
        <f>SUM(AK9:AK12)</f>
        <v>0</v>
      </c>
      <c r="AL13" s="43">
        <f>SUM(AL9:AL12)</f>
        <v>105.2</v>
      </c>
      <c r="AM13" s="44">
        <f>SUM(AM9:AM12)</f>
        <v>105.2</v>
      </c>
      <c r="AN13" s="45">
        <f t="shared" si="14"/>
        <v>1</v>
      </c>
      <c r="AO13" s="46" t="str">
        <f t="shared" si="15"/>
        <v> </v>
      </c>
      <c r="AP13" s="42">
        <f>SUM(AP9:AP12)</f>
        <v>128</v>
      </c>
      <c r="AQ13" s="43">
        <f>SUM(AQ9:AQ12)</f>
        <v>71.2</v>
      </c>
      <c r="AR13" s="44">
        <f>SUM(AR9:AR12)</f>
        <v>65.6</v>
      </c>
      <c r="AS13" s="45">
        <f t="shared" si="16"/>
        <v>0.9213483146067415</v>
      </c>
      <c r="AT13" s="46">
        <f t="shared" si="17"/>
        <v>0.5125</v>
      </c>
      <c r="AU13" s="42">
        <f>SUM(AU9:AU12)</f>
        <v>0</v>
      </c>
      <c r="AV13" s="43">
        <f>SUM(AV9:AV12)</f>
        <v>0</v>
      </c>
      <c r="AW13" s="44">
        <f>SUM(AW9:AW12)</f>
        <v>0</v>
      </c>
      <c r="AX13" s="45" t="str">
        <f t="shared" si="18"/>
        <v> </v>
      </c>
      <c r="AY13" s="59" t="str">
        <f t="shared" si="19"/>
        <v> </v>
      </c>
      <c r="AZ13" s="42">
        <f>SUM(AZ9:AZ12)</f>
        <v>0</v>
      </c>
      <c r="BA13" s="43">
        <f>SUM(BA9:BA12)</f>
        <v>46.9</v>
      </c>
      <c r="BB13" s="44">
        <f>SUM(BB9:BB12)</f>
        <v>50.9</v>
      </c>
      <c r="BC13" s="45">
        <f t="shared" si="20"/>
        <v>1.0852878464818763</v>
      </c>
      <c r="BD13" s="46" t="str">
        <f t="shared" si="21"/>
        <v> </v>
      </c>
    </row>
    <row r="14" spans="1:56" s="41" customFormat="1" ht="33.75" customHeight="1" thickBot="1">
      <c r="A14" s="65" t="s">
        <v>19</v>
      </c>
      <c r="B14" s="47">
        <f>B13+B7</f>
        <v>2941.7000000000003</v>
      </c>
      <c r="C14" s="48">
        <f>C13+C7</f>
        <v>7508.5</v>
      </c>
      <c r="D14" s="48">
        <f>D13+D7</f>
        <v>5041.1</v>
      </c>
      <c r="E14" s="49">
        <f t="shared" si="0"/>
        <v>0.6713857628021576</v>
      </c>
      <c r="F14" s="50">
        <f t="shared" si="1"/>
        <v>1.7136689669238876</v>
      </c>
      <c r="G14" s="56">
        <f>G13+G7</f>
        <v>881.7</v>
      </c>
      <c r="H14" s="48">
        <f>H13+H7</f>
        <v>1147.5</v>
      </c>
      <c r="I14" s="48">
        <f>I13+I7</f>
        <v>893</v>
      </c>
      <c r="J14" s="49">
        <f t="shared" si="2"/>
        <v>0.7782135076252723</v>
      </c>
      <c r="K14" s="60">
        <f t="shared" si="3"/>
        <v>1.0128161506181241</v>
      </c>
      <c r="L14" s="47">
        <f>L13+L7</f>
        <v>3.9</v>
      </c>
      <c r="M14" s="48">
        <f>M13+M7</f>
        <v>11.3</v>
      </c>
      <c r="N14" s="48">
        <f>N13+N7</f>
        <v>6.699999999999999</v>
      </c>
      <c r="O14" s="49">
        <f t="shared" si="4"/>
        <v>0.5929203539823008</v>
      </c>
      <c r="P14" s="50">
        <f t="shared" si="5"/>
        <v>1.7179487179487178</v>
      </c>
      <c r="Q14" s="56">
        <f>Q13+Q7</f>
        <v>22.1</v>
      </c>
      <c r="R14" s="48">
        <f>R13+R7</f>
        <v>103.6</v>
      </c>
      <c r="S14" s="48">
        <f>S13+S7</f>
        <v>108.60000000000001</v>
      </c>
      <c r="T14" s="49">
        <f t="shared" si="6"/>
        <v>1.0482625482625485</v>
      </c>
      <c r="U14" s="50" t="str">
        <f t="shared" si="7"/>
        <v>СВ.200</v>
      </c>
      <c r="V14" s="56">
        <f>V13+V7</f>
        <v>20</v>
      </c>
      <c r="W14" s="48">
        <f>W13+W7</f>
        <v>0</v>
      </c>
      <c r="X14" s="48">
        <f>X13+X7</f>
        <v>0</v>
      </c>
      <c r="Y14" s="49" t="str">
        <f t="shared" si="8"/>
        <v> </v>
      </c>
      <c r="Z14" s="50">
        <f t="shared" si="9"/>
        <v>0</v>
      </c>
      <c r="AA14" s="47">
        <f>AA13+AA7</f>
        <v>2.9</v>
      </c>
      <c r="AB14" s="48">
        <f>AB13+AB7</f>
        <v>2.5</v>
      </c>
      <c r="AC14" s="48">
        <f>AC13+AC7</f>
        <v>4.8</v>
      </c>
      <c r="AD14" s="49">
        <f t="shared" si="10"/>
        <v>1.92</v>
      </c>
      <c r="AE14" s="50">
        <f t="shared" si="11"/>
        <v>1.6551724137931034</v>
      </c>
      <c r="AF14" s="47">
        <f>AF13+AF7</f>
        <v>1670.1</v>
      </c>
      <c r="AG14" s="48">
        <f>AG13+AG7</f>
        <v>5374.3</v>
      </c>
      <c r="AH14" s="48">
        <f>AH13+AH7</f>
        <v>3017.9</v>
      </c>
      <c r="AI14" s="49">
        <f t="shared" si="12"/>
        <v>0.5615428986100516</v>
      </c>
      <c r="AJ14" s="50">
        <f t="shared" si="13"/>
        <v>1.8070175438596492</v>
      </c>
      <c r="AK14" s="47">
        <f>AK13+AK7</f>
        <v>0</v>
      </c>
      <c r="AL14" s="48">
        <f>AL13+AL7</f>
        <v>685.2</v>
      </c>
      <c r="AM14" s="48">
        <f>AM13+AM7</f>
        <v>808.5</v>
      </c>
      <c r="AN14" s="49">
        <f t="shared" si="14"/>
        <v>1.1799474605954465</v>
      </c>
      <c r="AO14" s="50" t="str">
        <f t="shared" si="15"/>
        <v> </v>
      </c>
      <c r="AP14" s="47">
        <f>AP13+AP7</f>
        <v>240.1</v>
      </c>
      <c r="AQ14" s="48">
        <f>AQ13+AQ7</f>
        <v>129.7</v>
      </c>
      <c r="AR14" s="48">
        <f>AR13+AR7</f>
        <v>131.89999999999998</v>
      </c>
      <c r="AS14" s="49">
        <f t="shared" si="16"/>
        <v>1.0169622205088664</v>
      </c>
      <c r="AT14" s="50">
        <f t="shared" si="17"/>
        <v>0.5493544356518116</v>
      </c>
      <c r="AU14" s="47">
        <f>AU13+AU7</f>
        <v>100.9</v>
      </c>
      <c r="AV14" s="48">
        <f>AV13+AV7</f>
        <v>7.5</v>
      </c>
      <c r="AW14" s="48">
        <f>AW13+AW7</f>
        <v>18.8</v>
      </c>
      <c r="AX14" s="49" t="str">
        <f t="shared" si="18"/>
        <v>СВ.200</v>
      </c>
      <c r="AY14" s="60">
        <f t="shared" si="19"/>
        <v>0.1863230921704658</v>
      </c>
      <c r="AZ14" s="47">
        <f>AZ13+AZ7</f>
        <v>0</v>
      </c>
      <c r="BA14" s="48">
        <f>BA13+BA7</f>
        <v>46.9</v>
      </c>
      <c r="BB14" s="48">
        <f>BB13+BB7</f>
        <v>50.9</v>
      </c>
      <c r="BC14" s="49">
        <f t="shared" si="20"/>
        <v>1.0852878464818763</v>
      </c>
      <c r="BD14" s="50" t="str">
        <f t="shared" si="21"/>
        <v> </v>
      </c>
    </row>
  </sheetData>
  <sheetProtection/>
  <mergeCells count="13">
    <mergeCell ref="A4:A5"/>
    <mergeCell ref="G4:K4"/>
    <mergeCell ref="Q4:U4"/>
    <mergeCell ref="V4:Z4"/>
    <mergeCell ref="AA4:AE4"/>
    <mergeCell ref="B4:F4"/>
    <mergeCell ref="AZ4:BD4"/>
    <mergeCell ref="AF4:AJ4"/>
    <mergeCell ref="AK4:AO4"/>
    <mergeCell ref="AP4:AT4"/>
    <mergeCell ref="AU4:AY4"/>
    <mergeCell ref="B2:U2"/>
    <mergeCell ref="L4:P4"/>
  </mergeCells>
  <printOptions/>
  <pageMargins left="0.2362204724409449" right="0.2362204724409449" top="0.4330708661417323" bottom="0.7480314960629921" header="0.31496062992125984" footer="0.31496062992125984"/>
  <pageSetup blackAndWhite="1" horizontalDpi="600" verticalDpi="600" orientation="landscape" paperSize="9" scale="54" r:id="rId1"/>
  <colBreaks count="2" manualBreakCount="2">
    <brk id="21" max="13" man="1"/>
    <brk id="4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F14"/>
  <sheetViews>
    <sheetView tabSelected="1" zoomScale="80" zoomScaleNormal="80" workbookViewId="0" topLeftCell="A1">
      <selection activeCell="D9" sqref="D9"/>
    </sheetView>
  </sheetViews>
  <sheetFormatPr defaultColWidth="9.140625" defaultRowHeight="15"/>
  <cols>
    <col min="1" max="1" width="22.140625" style="0" customWidth="1"/>
    <col min="2" max="2" width="11.00390625" style="0" customWidth="1"/>
    <col min="3" max="3" width="8.7109375" style="0" customWidth="1"/>
    <col min="4" max="4" width="11.7109375" style="0" customWidth="1"/>
    <col min="5" max="6" width="12.28125" style="0" customWidth="1"/>
  </cols>
  <sheetData>
    <row r="2" spans="1:6" ht="72.75" customHeight="1">
      <c r="A2" s="106" t="s">
        <v>88</v>
      </c>
      <c r="B2" s="107"/>
      <c r="C2" s="107"/>
      <c r="D2" s="107"/>
      <c r="E2" s="107"/>
      <c r="F2" s="107"/>
    </row>
    <row r="3" spans="1:6" ht="15.75" thickBot="1">
      <c r="A3" s="1" t="s">
        <v>90</v>
      </c>
      <c r="B3" s="1"/>
      <c r="C3" s="1"/>
      <c r="D3" s="1"/>
      <c r="E3" s="1"/>
      <c r="F3" s="1" t="s">
        <v>70</v>
      </c>
    </row>
    <row r="4" spans="1:6" ht="23.25" customHeight="1">
      <c r="A4" s="104"/>
      <c r="B4" s="101" t="s">
        <v>71</v>
      </c>
      <c r="C4" s="102"/>
      <c r="D4" s="102"/>
      <c r="E4" s="102"/>
      <c r="F4" s="103"/>
    </row>
    <row r="5" spans="1:6" ht="63.75" customHeight="1">
      <c r="A5" s="105"/>
      <c r="B5" s="15" t="s">
        <v>94</v>
      </c>
      <c r="C5" s="16" t="s">
        <v>84</v>
      </c>
      <c r="D5" s="16" t="s">
        <v>92</v>
      </c>
      <c r="E5" s="16" t="s">
        <v>93</v>
      </c>
      <c r="F5" s="17" t="s">
        <v>85</v>
      </c>
    </row>
    <row r="6" spans="1:6" s="14" customFormat="1" ht="15">
      <c r="A6" s="76">
        <v>1</v>
      </c>
      <c r="B6" s="80">
        <v>2</v>
      </c>
      <c r="C6" s="19">
        <v>3</v>
      </c>
      <c r="D6" s="19">
        <v>4</v>
      </c>
      <c r="E6" s="19" t="s">
        <v>22</v>
      </c>
      <c r="F6" s="20" t="s">
        <v>23</v>
      </c>
    </row>
    <row r="7" spans="1:6" s="41" customFormat="1" ht="36.75" customHeight="1">
      <c r="A7" s="77" t="s">
        <v>8</v>
      </c>
      <c r="B7" s="28">
        <f>налоговые!B7+неналоговые!B7</f>
        <v>9420.1</v>
      </c>
      <c r="C7" s="29">
        <f>налоговые!C7+неналоговые!C7</f>
        <v>15790.1</v>
      </c>
      <c r="D7" s="29">
        <f>налоговые!D7+неналоговые!D7</f>
        <v>11617.6</v>
      </c>
      <c r="E7" s="39">
        <f>IF(C7=0," ",IF(D7/C7*100&gt;200,"СВ.200",D7/C7))</f>
        <v>0.7357521484981095</v>
      </c>
      <c r="F7" s="40">
        <f>IF(B7=0," ",IF(D7/B7*100&gt;200,"СВ.200",D7/B7))</f>
        <v>1.2332777783675333</v>
      </c>
    </row>
    <row r="8" spans="1:6" s="41" customFormat="1" ht="34.5" customHeight="1">
      <c r="A8" s="77" t="s">
        <v>9</v>
      </c>
      <c r="B8" s="28"/>
      <c r="C8" s="29"/>
      <c r="D8" s="29"/>
      <c r="E8" s="39" t="str">
        <f aca="true" t="shared" si="0" ref="E8:E14">IF(C8=0," ",IF(D8/C8*100&gt;200,"СВ.200",D8/C8))</f>
        <v> </v>
      </c>
      <c r="F8" s="40" t="str">
        <f aca="true" t="shared" si="1" ref="F8:F14">IF(B8=0," ",IF(D8/B8*100&gt;200,"СВ.200",D8/B8))</f>
        <v> </v>
      </c>
    </row>
    <row r="9" spans="1:6" s="41" customFormat="1" ht="39" customHeight="1">
      <c r="A9" s="77" t="s">
        <v>10</v>
      </c>
      <c r="B9" s="28">
        <f>налоговые!B9+неналоговые!B9</f>
        <v>5902.700000000001</v>
      </c>
      <c r="C9" s="29">
        <f>налоговые!C9+неналоговые!C9</f>
        <v>11363.7</v>
      </c>
      <c r="D9" s="29">
        <f>налоговые!D9+неналоговые!D9</f>
        <v>8401.7</v>
      </c>
      <c r="E9" s="39">
        <f t="shared" si="0"/>
        <v>0.7393454596654259</v>
      </c>
      <c r="F9" s="40">
        <f t="shared" si="1"/>
        <v>1.4233655784640926</v>
      </c>
    </row>
    <row r="10" spans="1:6" s="41" customFormat="1" ht="27.75" customHeight="1">
      <c r="A10" s="77" t="s">
        <v>20</v>
      </c>
      <c r="B10" s="28">
        <f>налоговые!B10+неналоговые!B10</f>
        <v>45.2</v>
      </c>
      <c r="C10" s="29">
        <f>налоговые!C10+неналоговые!C10</f>
        <v>187.5</v>
      </c>
      <c r="D10" s="29">
        <f>налоговые!D10+неналоговые!D10</f>
        <v>174.6</v>
      </c>
      <c r="E10" s="39">
        <f t="shared" si="0"/>
        <v>0.9311999999999999</v>
      </c>
      <c r="F10" s="40" t="str">
        <f>IF(B10=0," ",IF(D10/B10*100&gt;200,"СВ.200",D10/B10))</f>
        <v>СВ.200</v>
      </c>
    </row>
    <row r="11" spans="1:6" s="41" customFormat="1" ht="23.25" customHeight="1">
      <c r="A11" s="77" t="s">
        <v>11</v>
      </c>
      <c r="B11" s="28">
        <f>налоговые!B11+неналоговые!B11</f>
        <v>245</v>
      </c>
      <c r="C11" s="29">
        <f>налоговые!C11+неналоговые!C11</f>
        <v>495.5</v>
      </c>
      <c r="D11" s="29">
        <f>налоговые!D11+неналоговые!D11</f>
        <v>247.4</v>
      </c>
      <c r="E11" s="39">
        <f t="shared" si="0"/>
        <v>0.4992936427850656</v>
      </c>
      <c r="F11" s="40">
        <f t="shared" si="1"/>
        <v>1.009795918367347</v>
      </c>
    </row>
    <row r="12" spans="1:6" s="41" customFormat="1" ht="23.25" customHeight="1">
      <c r="A12" s="77" t="s">
        <v>12</v>
      </c>
      <c r="B12" s="28">
        <f>налоговые!B12+неналоговые!B12</f>
        <v>122.8</v>
      </c>
      <c r="C12" s="29">
        <f>налоговые!C12+неналоговые!C12</f>
        <v>182.5</v>
      </c>
      <c r="D12" s="29">
        <f>налоговые!D12+неналоговые!D12</f>
        <v>113.8</v>
      </c>
      <c r="E12" s="39">
        <f t="shared" si="0"/>
        <v>0.6235616438356164</v>
      </c>
      <c r="F12" s="40">
        <f t="shared" si="1"/>
        <v>0.9267100977198697</v>
      </c>
    </row>
    <row r="13" spans="1:6" s="41" customFormat="1" ht="35.25" customHeight="1">
      <c r="A13" s="78" t="s">
        <v>13</v>
      </c>
      <c r="B13" s="57">
        <f>SUM(B9:B12)</f>
        <v>6315.700000000001</v>
      </c>
      <c r="C13" s="43">
        <f>SUM(C9:C12)</f>
        <v>12229.2</v>
      </c>
      <c r="D13" s="43">
        <f>SUM(D9:D12)</f>
        <v>8937.5</v>
      </c>
      <c r="E13" s="45">
        <f t="shared" si="0"/>
        <v>0.7308327609328492</v>
      </c>
      <c r="F13" s="46">
        <f t="shared" si="1"/>
        <v>1.4151242142597018</v>
      </c>
    </row>
    <row r="14" spans="1:6" s="41" customFormat="1" ht="24.75" customHeight="1" thickBot="1">
      <c r="A14" s="79" t="s">
        <v>19</v>
      </c>
      <c r="B14" s="47">
        <f>B13+B7</f>
        <v>15735.800000000001</v>
      </c>
      <c r="C14" s="48">
        <f>C13+C7</f>
        <v>28019.300000000003</v>
      </c>
      <c r="D14" s="48">
        <f>D13+D7</f>
        <v>20555.1</v>
      </c>
      <c r="E14" s="49">
        <f t="shared" si="0"/>
        <v>0.733605050804267</v>
      </c>
      <c r="F14" s="50">
        <f t="shared" si="1"/>
        <v>1.3062634248020435</v>
      </c>
    </row>
  </sheetData>
  <sheetProtection/>
  <mergeCells count="3">
    <mergeCell ref="A4:A5"/>
    <mergeCell ref="B4:F4"/>
    <mergeCell ref="A2:F2"/>
  </mergeCells>
  <printOptions/>
  <pageMargins left="0.33" right="0.2362204724409449" top="0.4330708661417323" bottom="0.7480314960629921" header="0.31496062992125984" footer="0.31496062992125984"/>
  <pageSetup blackAndWhite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KompasPC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+__+</dc:creator>
  <cp:keywords/>
  <dc:description/>
  <cp:lastModifiedBy>+__+</cp:lastModifiedBy>
  <cp:lastPrinted>2021-04-15T12:31:28Z</cp:lastPrinted>
  <dcterms:created xsi:type="dcterms:W3CDTF">2011-10-21T06:26:35Z</dcterms:created>
  <dcterms:modified xsi:type="dcterms:W3CDTF">2021-10-12T08:18:28Z</dcterms:modified>
  <cp:category/>
  <cp:version/>
  <cp:contentType/>
  <cp:contentStatus/>
</cp:coreProperties>
</file>