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0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<sst xmlns="http://schemas.openxmlformats.org/spreadsheetml/2006/main" count="266" uniqueCount="100">
  <si>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</si>
  <si>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</si>
  <si>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</si>
  <si>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</si>
  <si>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</si>
  <si>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</si>
  <si>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</si>
  <si>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</si>
  <si>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</si>
  <si>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</si>
  <si>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</si>
  <si>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</si>
  <si>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</si>
  <si>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</si>
  <si>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</si>
  <si>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</si>
  <si>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</si>
  <si>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</si>
  <si>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</si>
  <si>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</si>
  <si>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</si>
  <si>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</si>
  <si>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</si>
  <si>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</si>
  <si>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</si>
  <si>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</si>
  <si>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</si>
  <si>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</si>
  <si>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</si>
  <si>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</si>
  <si>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</si>
  <si>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</si>
  <si>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</si>
  <si>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</si>
  <si>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</si>
  <si>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</si>
  <si>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</si>
  <si>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</si>
  <si>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</si>
  <si>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</si>
  <si>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</si>
  <si>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</si>
  <si>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</si>
  <si>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</si>
  <si>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</si>
  <si>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</si>
  <si>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</si>
  <si>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</si>
  <si>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</si>
  <si>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</si>
  <si>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</si>
  <si>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</si>
  <si>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</si>
  <si>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</si>
  <si>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</si>
  <si>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</si>
  <si>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</si>
  <si>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</si>
  <si>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</si>
  <si>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</si>
  <si>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</si>
  <si>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</si>
  <si>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</si>
  <si>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</si>
  <si>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</si>
  <si>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</si>
  <si>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</si>
  <si>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</si>
  <si>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</si>
  <si>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</si>
  <si>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</si>
  <si>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</si>
  <si>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</si>
  <si>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</si>
  <si>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</si>
  <si>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</si>
  <si>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</si>
  <si>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</si>
  <si>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</si>
  <si>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</si>
  <si>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</si>
  <si>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</si>
  <si>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</si>
  <si>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</si>
  <si>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</si>
  <si>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</si>
  <si>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Исполнение бюджетных назначений по налоговым доходам в 2019 году, динамика поступления в 2018-2019 годах</t>
  </si>
  <si>
    <t>Исполнение бюджетных назначений по налоговым и неналоговым доходам в 2019 году, динамика поступления в 2018-2019 годах</t>
  </si>
  <si>
    <t>план на 2019 год</t>
  </si>
  <si>
    <t>темп роста (снижения) поступлений 2019/2018</t>
  </si>
  <si>
    <t>Исполнение бюджетных назначений по неналоговым доходам в 2019 году, динамика поступления в 2018-2019 годах</t>
  </si>
  <si>
    <t xml:space="preserve">темп роста (снижения) поступлений 2019/2018 </t>
  </si>
  <si>
    <t>Аренда земли, находящейся в собственности муниципальных образований</t>
  </si>
  <si>
    <t>ПСН</t>
  </si>
  <si>
    <t>по состоянию на 01.01.2020</t>
  </si>
  <si>
    <t>исполнено на 01.01.2020</t>
  </si>
  <si>
    <t>% исполнения на 01.01.2020</t>
  </si>
  <si>
    <t xml:space="preserve">исполнено на 01.01.2019 </t>
  </si>
  <si>
    <t>исполнено на 01.01.2019</t>
  </si>
  <si>
    <t>исполнено на 01.01.20209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</si>
</sst>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6" borderId="10" xfId="0" applyFont="1" applyFill="1" applyBorder="1" applyAlignment="1">
      <alignment horizontal="center" vertical="top" wrapText="1"/>
    </xf>
    <xf numFmtId="0" fontId="38" fillId="6" borderId="11" xfId="0" applyFont="1" applyFill="1" applyBorder="1" applyAlignment="1">
      <alignment horizontal="center" vertical="top" wrapText="1"/>
    </xf>
    <xf numFmtId="0" fontId="38" fillId="6" borderId="12" xfId="0" applyFont="1" applyFill="1" applyBorder="1" applyAlignment="1">
      <alignment horizontal="center" vertical="top" wrapText="1"/>
    </xf>
    <xf numFmtId="0" fontId="38" fillId="6" borderId="13" xfId="0" applyFont="1" applyFill="1" applyBorder="1" applyAlignment="1">
      <alignment vertical="top" wrapText="1"/>
    </xf>
    <xf numFmtId="0" fontId="39" fillId="6" borderId="13" xfId="0" applyFont="1" applyFill="1" applyBorder="1" applyAlignment="1">
      <alignment vertical="top" wrapText="1"/>
    </xf>
    <xf numFmtId="0" fontId="39" fillId="6" borderId="14" xfId="0" applyFont="1" applyFill="1" applyBorder="1" applyAlignment="1">
      <alignment vertical="top" wrapText="1"/>
    </xf>
    <xf numFmtId="49" fontId="38" fillId="6" borderId="10" xfId="0" applyNumberFormat="1" applyFont="1" applyFill="1" applyBorder="1" applyAlignment="1">
      <alignment horizontal="center" vertical="top" wrapText="1"/>
    </xf>
    <xf numFmtId="49" fontId="38" fillId="6" borderId="11" xfId="0" applyNumberFormat="1" applyFont="1" applyFill="1" applyBorder="1" applyAlignment="1">
      <alignment horizontal="center" vertical="top" wrapText="1"/>
    </xf>
    <xf numFmtId="49" fontId="38" fillId="6" borderId="12" xfId="0" applyNumberFormat="1" applyFont="1" applyFill="1" applyBorder="1" applyAlignment="1">
      <alignment horizontal="center" vertical="top" wrapText="1"/>
    </xf>
    <xf numFmtId="49" fontId="38" fillId="6" borderId="15" xfId="0" applyNumberFormat="1" applyFont="1" applyFill="1" applyBorder="1" applyAlignment="1">
      <alignment horizontal="center"/>
    </xf>
    <xf numFmtId="49" fontId="38" fillId="6" borderId="16" xfId="0" applyNumberFormat="1" applyFont="1" applyFill="1" applyBorder="1" applyAlignment="1">
      <alignment horizontal="center"/>
    </xf>
    <xf numFmtId="49" fontId="38" fillId="6" borderId="11" xfId="0" applyNumberFormat="1" applyFont="1" applyFill="1" applyBorder="1" applyAlignment="1">
      <alignment horizontal="center"/>
    </xf>
    <xf numFmtId="49" fontId="38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8" fillId="5" borderId="10" xfId="0" applyFont="1" applyFill="1" applyBorder="1" applyAlignment="1">
      <alignment horizontal="center" vertical="top" wrapText="1"/>
    </xf>
    <xf numFmtId="0" fontId="38" fillId="5" borderId="11" xfId="0" applyFont="1" applyFill="1" applyBorder="1" applyAlignment="1">
      <alignment horizontal="center" vertical="top" wrapText="1"/>
    </xf>
    <xf numFmtId="0" fontId="38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8" fillId="5" borderId="11" xfId="0" applyNumberFormat="1" applyFont="1" applyFill="1" applyBorder="1" applyAlignment="1">
      <alignment horizontal="center"/>
    </xf>
    <xf numFmtId="49" fontId="38" fillId="5" borderId="12" xfId="0" applyNumberFormat="1" applyFont="1" applyFill="1" applyBorder="1" applyAlignment="1">
      <alignment horizontal="center"/>
    </xf>
    <xf numFmtId="49" fontId="38" fillId="5" borderId="10" xfId="0" applyNumberFormat="1" applyFont="1" applyFill="1" applyBorder="1" applyAlignment="1">
      <alignment horizontal="center" vertical="top" wrapText="1"/>
    </xf>
    <xf numFmtId="49" fontId="38" fillId="5" borderId="11" xfId="0" applyNumberFormat="1" applyFont="1" applyFill="1" applyBorder="1" applyAlignment="1">
      <alignment horizontal="center" vertical="top" wrapText="1"/>
    </xf>
    <xf numFmtId="49" fontId="38" fillId="5" borderId="12" xfId="0" applyNumberFormat="1" applyFont="1" applyFill="1" applyBorder="1" applyAlignment="1">
      <alignment horizontal="center" vertical="top" wrapText="1"/>
    </xf>
    <xf numFmtId="165" fontId="38" fillId="6" borderId="10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0" borderId="10" xfId="0" applyNumberFormat="1" applyFont="1" applyBorder="1" applyAlignment="1">
      <alignment horizontal="right" vertical="top"/>
    </xf>
    <xf numFmtId="165" fontId="38" fillId="0" borderId="11" xfId="0" applyNumberFormat="1" applyFont="1" applyBorder="1" applyAlignment="1">
      <alignment horizontal="right" vertical="top"/>
    </xf>
    <xf numFmtId="165" fontId="39" fillId="6" borderId="17" xfId="0" applyNumberFormat="1" applyFont="1" applyFill="1" applyBorder="1" applyAlignment="1">
      <alignment horizontal="right" vertical="top"/>
    </xf>
    <xf numFmtId="165" fontId="39" fillId="6" borderId="11" xfId="0" applyNumberFormat="1" applyFont="1" applyFill="1" applyBorder="1" applyAlignment="1">
      <alignment horizontal="right" vertical="top"/>
    </xf>
    <xf numFmtId="165" fontId="39" fillId="6" borderId="18" xfId="0" applyNumberFormat="1" applyFont="1" applyFill="1" applyBorder="1" applyAlignment="1">
      <alignment horizontal="right" vertical="top"/>
    </xf>
    <xf numFmtId="164" fontId="39" fillId="6" borderId="11" xfId="0" applyNumberFormat="1" applyFont="1" applyFill="1" applyBorder="1" applyAlignment="1">
      <alignment horizontal="right" vertical="top"/>
    </xf>
    <xf numFmtId="164" fontId="39" fillId="6" borderId="12" xfId="0" applyNumberFormat="1" applyFont="1" applyFill="1" applyBorder="1" applyAlignment="1">
      <alignment horizontal="right" vertical="top"/>
    </xf>
    <xf numFmtId="165" fontId="39" fillId="6" borderId="19" xfId="0" applyNumberFormat="1" applyFont="1" applyFill="1" applyBorder="1" applyAlignment="1">
      <alignment horizontal="right" vertical="top"/>
    </xf>
    <xf numFmtId="165" fontId="39" fillId="6" borderId="20" xfId="0" applyNumberFormat="1" applyFont="1" applyFill="1" applyBorder="1" applyAlignment="1">
      <alignment horizontal="right" vertical="top"/>
    </xf>
    <xf numFmtId="164" fontId="39" fillId="6" borderId="20" xfId="0" applyNumberFormat="1" applyFont="1" applyFill="1" applyBorder="1" applyAlignment="1">
      <alignment horizontal="right" vertical="top"/>
    </xf>
    <xf numFmtId="164" fontId="39" fillId="6" borderId="21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9" fillId="5" borderId="17" xfId="0" applyNumberFormat="1" applyFont="1" applyFill="1" applyBorder="1" applyAlignment="1">
      <alignment horizontal="right" vertical="top"/>
    </xf>
    <xf numFmtId="165" fontId="39" fillId="5" borderId="11" xfId="0" applyNumberFormat="1" applyFont="1" applyFill="1" applyBorder="1" applyAlignment="1">
      <alignment horizontal="right" vertical="top"/>
    </xf>
    <xf numFmtId="165" fontId="39" fillId="5" borderId="18" xfId="0" applyNumberFormat="1" applyFont="1" applyFill="1" applyBorder="1" applyAlignment="1">
      <alignment horizontal="right" vertical="top"/>
    </xf>
    <xf numFmtId="164" fontId="39" fillId="5" borderId="11" xfId="0" applyNumberFormat="1" applyFont="1" applyFill="1" applyBorder="1" applyAlignment="1">
      <alignment horizontal="right" vertical="top"/>
    </xf>
    <xf numFmtId="164" fontId="39" fillId="5" borderId="12" xfId="0" applyNumberFormat="1" applyFont="1" applyFill="1" applyBorder="1" applyAlignment="1">
      <alignment horizontal="right" vertical="top"/>
    </xf>
    <xf numFmtId="165" fontId="39" fillId="5" borderId="19" xfId="0" applyNumberFormat="1" applyFont="1" applyFill="1" applyBorder="1" applyAlignment="1">
      <alignment horizontal="right" vertical="top"/>
    </xf>
    <xf numFmtId="165" fontId="39" fillId="5" borderId="20" xfId="0" applyNumberFormat="1" applyFont="1" applyFill="1" applyBorder="1" applyAlignment="1">
      <alignment horizontal="right" vertical="top"/>
    </xf>
    <xf numFmtId="164" fontId="39" fillId="5" borderId="20" xfId="0" applyNumberFormat="1" applyFont="1" applyFill="1" applyBorder="1" applyAlignment="1">
      <alignment horizontal="right" vertical="top"/>
    </xf>
    <xf numFmtId="164" fontId="39" fillId="5" borderId="21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49" fontId="38" fillId="5" borderId="22" xfId="0" applyNumberFormat="1" applyFont="1" applyFill="1" applyBorder="1" applyAlignment="1">
      <alignment horizontal="center"/>
    </xf>
    <xf numFmtId="49" fontId="38" fillId="5" borderId="18" xfId="0" applyNumberFormat="1" applyFont="1" applyFill="1" applyBorder="1" applyAlignment="1">
      <alignment horizontal="center"/>
    </xf>
    <xf numFmtId="165" fontId="39" fillId="5" borderId="23" xfId="0" applyNumberFormat="1" applyFont="1" applyFill="1" applyBorder="1" applyAlignment="1">
      <alignment horizontal="right" vertical="top"/>
    </xf>
    <xf numFmtId="165" fontId="39" fillId="5" borderId="24" xfId="0" applyNumberFormat="1" applyFont="1" applyFill="1" applyBorder="1" applyAlignment="1">
      <alignment horizontal="right" vertical="top"/>
    </xf>
    <xf numFmtId="165" fontId="39" fillId="5" borderId="10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9" fillId="5" borderId="22" xfId="0" applyNumberFormat="1" applyFont="1" applyFill="1" applyBorder="1" applyAlignment="1">
      <alignment horizontal="right" vertical="top"/>
    </xf>
    <xf numFmtId="164" fontId="39" fillId="5" borderId="25" xfId="0" applyNumberFormat="1" applyFont="1" applyFill="1" applyBorder="1" applyAlignment="1">
      <alignment horizontal="right" vertical="top"/>
    </xf>
    <xf numFmtId="49" fontId="38" fillId="5" borderId="10" xfId="0" applyNumberFormat="1" applyFont="1" applyFill="1" applyBorder="1" applyAlignment="1">
      <alignment horizontal="center"/>
    </xf>
    <xf numFmtId="49" fontId="38" fillId="5" borderId="15" xfId="0" applyNumberFormat="1" applyFont="1" applyFill="1" applyBorder="1" applyAlignment="1">
      <alignment horizontal="center"/>
    </xf>
    <xf numFmtId="0" fontId="38" fillId="5" borderId="13" xfId="0" applyFont="1" applyFill="1" applyBorder="1" applyAlignment="1">
      <alignment vertical="top" wrapText="1"/>
    </xf>
    <xf numFmtId="0" fontId="39" fillId="5" borderId="13" xfId="0" applyFont="1" applyFill="1" applyBorder="1" applyAlignment="1">
      <alignment vertical="top" wrapText="1"/>
    </xf>
    <xf numFmtId="0" fontId="39" fillId="5" borderId="14" xfId="0" applyFont="1" applyFill="1" applyBorder="1" applyAlignment="1">
      <alignment vertical="top" wrapText="1"/>
    </xf>
    <xf numFmtId="165" fontId="38" fillId="0" borderId="18" xfId="0" applyNumberFormat="1" applyFont="1" applyBorder="1" applyAlignment="1">
      <alignment horizontal="right" vertical="top"/>
    </xf>
    <xf numFmtId="183" fontId="38" fillId="0" borderId="22" xfId="0" applyNumberFormat="1" applyFont="1" applyBorder="1" applyAlignment="1">
      <alignment vertical="top"/>
    </xf>
    <xf numFmtId="183" fontId="38" fillId="0" borderId="11" xfId="0" applyNumberFormat="1" applyFont="1" applyBorder="1" applyAlignment="1">
      <alignment vertical="top"/>
    </xf>
    <xf numFmtId="183" fontId="38" fillId="0" borderId="10" xfId="0" applyNumberFormat="1" applyFont="1" applyBorder="1" applyAlignment="1">
      <alignment vertical="top"/>
    </xf>
    <xf numFmtId="183" fontId="38" fillId="0" borderId="18" xfId="0" applyNumberFormat="1" applyFont="1" applyBorder="1" applyAlignment="1">
      <alignment vertical="top"/>
    </xf>
    <xf numFmtId="49" fontId="38" fillId="6" borderId="22" xfId="0" applyNumberFormat="1" applyFont="1" applyFill="1" applyBorder="1" applyAlignment="1">
      <alignment horizontal="center" vertical="top" wrapText="1"/>
    </xf>
    <xf numFmtId="164" fontId="38" fillId="6" borderId="22" xfId="0" applyNumberFormat="1" applyFont="1" applyFill="1" applyBorder="1" applyAlignment="1">
      <alignment horizontal="right" vertical="top"/>
    </xf>
    <xf numFmtId="164" fontId="39" fillId="6" borderId="22" xfId="0" applyNumberFormat="1" applyFont="1" applyFill="1" applyBorder="1" applyAlignment="1">
      <alignment horizontal="right" vertical="top"/>
    </xf>
    <xf numFmtId="164" fontId="39" fillId="6" borderId="25" xfId="0" applyNumberFormat="1" applyFont="1" applyFill="1" applyBorder="1" applyAlignment="1">
      <alignment horizontal="right" vertical="top"/>
    </xf>
    <xf numFmtId="49" fontId="38" fillId="6" borderId="18" xfId="0" applyNumberFormat="1" applyFont="1" applyFill="1" applyBorder="1" applyAlignment="1">
      <alignment horizontal="center" vertical="top" wrapText="1"/>
    </xf>
    <xf numFmtId="165" fontId="39" fillId="6" borderId="23" xfId="0" applyNumberFormat="1" applyFont="1" applyFill="1" applyBorder="1" applyAlignment="1">
      <alignment horizontal="right" vertical="top"/>
    </xf>
    <xf numFmtId="165" fontId="39" fillId="6" borderId="24" xfId="0" applyNumberFormat="1" applyFont="1" applyFill="1" applyBorder="1" applyAlignment="1">
      <alignment horizontal="right" vertical="top"/>
    </xf>
    <xf numFmtId="183" fontId="38" fillId="0" borderId="17" xfId="0" applyNumberFormat="1" applyFont="1" applyBorder="1" applyAlignment="1">
      <alignment vertical="top"/>
    </xf>
    <xf numFmtId="0" fontId="38" fillId="6" borderId="22" xfId="0" applyFont="1" applyFill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right" vertical="top"/>
    </xf>
    <xf numFmtId="49" fontId="38" fillId="5" borderId="26" xfId="0" applyNumberFormat="1" applyFont="1" applyFill="1" applyBorder="1" applyAlignment="1">
      <alignment horizontal="center"/>
    </xf>
    <xf numFmtId="0" fontId="38" fillId="5" borderId="17" xfId="0" applyFont="1" applyFill="1" applyBorder="1" applyAlignment="1">
      <alignment vertical="top" wrapText="1"/>
    </xf>
    <xf numFmtId="0" fontId="39" fillId="5" borderId="17" xfId="0" applyFont="1" applyFill="1" applyBorder="1" applyAlignment="1">
      <alignment vertical="top" wrapText="1"/>
    </xf>
    <xf numFmtId="0" fontId="39" fillId="5" borderId="27" xfId="0" applyFont="1" applyFill="1" applyBorder="1" applyAlignment="1">
      <alignment vertical="top" wrapText="1"/>
    </xf>
    <xf numFmtId="49" fontId="0" fillId="5" borderId="10" xfId="0" applyNumberFormat="1" applyFill="1" applyBorder="1" applyAlignment="1">
      <alignment horizontal="center"/>
    </xf>
    <xf numFmtId="0" fontId="38" fillId="6" borderId="28" xfId="0" applyFont="1" applyFill="1" applyBorder="1" applyAlignment="1">
      <alignment/>
    </xf>
    <xf numFmtId="0" fontId="38" fillId="6" borderId="13" xfId="0" applyFont="1" applyFill="1" applyBorder="1" applyAlignment="1">
      <alignment/>
    </xf>
    <xf numFmtId="0" fontId="38" fillId="6" borderId="29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38" fillId="6" borderId="32" xfId="0" applyFont="1" applyFill="1" applyBorder="1" applyAlignment="1">
      <alignment horizontal="center" vertical="center" wrapText="1"/>
    </xf>
    <xf numFmtId="0" fontId="38" fillId="6" borderId="33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38" fillId="5" borderId="35" xfId="0" applyFont="1" applyFill="1" applyBorder="1" applyAlignment="1">
      <alignment/>
    </xf>
    <xf numFmtId="0" fontId="38" fillId="5" borderId="15" xfId="0" applyFont="1" applyFill="1" applyBorder="1" applyAlignment="1">
      <alignment/>
    </xf>
    <xf numFmtId="0" fontId="38" fillId="5" borderId="33" xfId="0" applyFont="1" applyFill="1" applyBorder="1" applyAlignment="1">
      <alignment horizontal="center" vertical="center" wrapText="1"/>
    </xf>
    <xf numFmtId="0" fontId="38" fillId="5" borderId="34" xfId="0" applyFont="1" applyFill="1" applyBorder="1" applyAlignment="1">
      <alignment horizontal="center" vertical="center" wrapText="1"/>
    </xf>
    <xf numFmtId="0" fontId="38" fillId="5" borderId="32" xfId="0" applyFont="1" applyFill="1" applyBorder="1" applyAlignment="1">
      <alignment horizontal="center" vertical="center" wrapText="1"/>
    </xf>
    <xf numFmtId="0" fontId="38" fillId="5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38" fillId="5" borderId="36" xfId="0" applyFont="1" applyFill="1" applyBorder="1" applyAlignment="1">
      <alignment/>
    </xf>
    <xf numFmtId="0" fontId="38" fillId="5" borderId="26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4"/>
  <sheetViews>
    <sheetView tabSelected="1"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11" sqref="Z11"/>
    </sheetView>
  </sheetViews>
  <sheetFormatPr defaultColWidth="9.140625" defaultRowHeight="15"/>
  <cols>
    <col min="1" max="1" width="15.8515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1.8515625" style="0" customWidth="1"/>
    <col min="12" max="12" width="11.140625" style="0" customWidth="1"/>
    <col min="13" max="14" width="12.421875" style="0" customWidth="1"/>
    <col min="15" max="15" width="11.57421875" style="0" customWidth="1"/>
    <col min="16" max="16" width="11.851562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7109375" style="0" customWidth="1"/>
    <col min="28" max="28" width="8.421875" style="0" customWidth="1"/>
    <col min="29" max="29" width="10.140625" style="0" customWidth="1"/>
    <col min="30" max="30" width="10.8515625" style="0" customWidth="1"/>
    <col min="31" max="31" width="13.00390625" style="0" customWidth="1"/>
    <col min="32" max="32" width="10.00390625" style="0" customWidth="1"/>
    <col min="34" max="34" width="10.00390625" style="0" customWidth="1"/>
    <col min="35" max="35" width="11.421875" style="0" customWidth="1"/>
    <col min="36" max="36" width="12.00390625" style="0" customWidth="1"/>
    <col min="37" max="37" width="9.8515625" style="0" hidden="1" customWidth="1"/>
    <col min="38" max="38" width="0" style="0" hidden="1" customWidth="1"/>
    <col min="39" max="39" width="9.8515625" style="0" hidden="1" customWidth="1"/>
    <col min="40" max="40" width="11.00390625" style="0" hidden="1" customWidth="1"/>
    <col min="41" max="41" width="13.140625" style="0" hidden="1" customWidth="1"/>
    <col min="42" max="42" width="10.00390625" style="0" customWidth="1"/>
    <col min="43" max="43" width="8.57421875" style="0" customWidth="1"/>
    <col min="44" max="44" width="9.8515625" style="0" customWidth="1"/>
    <col min="45" max="45" width="10.8515625" style="0" customWidth="1"/>
    <col min="46" max="46" width="12.00390625" style="0" customWidth="1"/>
    <col min="47" max="47" width="10.140625" style="0" customWidth="1"/>
    <col min="48" max="48" width="8.421875" style="0" customWidth="1"/>
    <col min="49" max="49" width="10.421875" style="0" customWidth="1"/>
    <col min="50" max="50" width="11.8515625" style="0" customWidth="1"/>
    <col min="51" max="51" width="12.140625" style="0" customWidth="1"/>
  </cols>
  <sheetData>
    <row r="2" spans="2:51" ht="17.25">
      <c r="B2" s="96" t="s">
        <v>86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"/>
      <c r="W2" s="1"/>
      <c r="X2" s="1"/>
      <c r="Y2" s="1"/>
      <c r="Z2" s="1"/>
      <c r="AA2" s="1"/>
      <c r="AB2" s="1"/>
      <c r="AC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4.25">
      <c r="A4" s="87"/>
      <c r="B4" s="89" t="s">
        <v>0</v>
      </c>
      <c r="C4" s="90"/>
      <c r="D4" s="90"/>
      <c r="E4" s="90"/>
      <c r="F4" s="91"/>
      <c r="G4" s="92" t="s">
        <v>1</v>
      </c>
      <c r="H4" s="93"/>
      <c r="I4" s="93"/>
      <c r="J4" s="94"/>
      <c r="K4" s="94"/>
      <c r="L4" s="92" t="s">
        <v>79</v>
      </c>
      <c r="M4" s="93"/>
      <c r="N4" s="93"/>
      <c r="O4" s="94"/>
      <c r="P4" s="95"/>
      <c r="Q4" s="93" t="s">
        <v>2</v>
      </c>
      <c r="R4" s="93"/>
      <c r="S4" s="93"/>
      <c r="T4" s="94"/>
      <c r="U4" s="95"/>
      <c r="V4" s="92" t="s">
        <v>3</v>
      </c>
      <c r="W4" s="93"/>
      <c r="X4" s="93"/>
      <c r="Y4" s="94"/>
      <c r="Z4" s="95"/>
      <c r="AA4" s="92" t="s">
        <v>93</v>
      </c>
      <c r="AB4" s="93"/>
      <c r="AC4" s="93"/>
      <c r="AD4" s="98"/>
      <c r="AE4" s="99"/>
      <c r="AF4" s="92" t="s">
        <v>4</v>
      </c>
      <c r="AG4" s="93"/>
      <c r="AH4" s="93"/>
      <c r="AI4" s="94"/>
      <c r="AJ4" s="95"/>
      <c r="AK4" s="92" t="s">
        <v>5</v>
      </c>
      <c r="AL4" s="93"/>
      <c r="AM4" s="93"/>
      <c r="AN4" s="94"/>
      <c r="AO4" s="95"/>
      <c r="AP4" s="92" t="s">
        <v>6</v>
      </c>
      <c r="AQ4" s="93"/>
      <c r="AR4" s="93"/>
      <c r="AS4" s="94"/>
      <c r="AT4" s="95"/>
      <c r="AU4" s="92" t="s">
        <v>7</v>
      </c>
      <c r="AV4" s="93"/>
      <c r="AW4" s="93"/>
      <c r="AX4" s="94"/>
      <c r="AY4" s="95"/>
    </row>
    <row r="5" spans="1:51" ht="63" customHeight="1">
      <c r="A5" s="88"/>
      <c r="B5" s="2" t="s">
        <v>97</v>
      </c>
      <c r="C5" s="3" t="s">
        <v>88</v>
      </c>
      <c r="D5" s="3" t="s">
        <v>95</v>
      </c>
      <c r="E5" s="3" t="s">
        <v>96</v>
      </c>
      <c r="F5" s="4" t="s">
        <v>89</v>
      </c>
      <c r="G5" s="2" t="s">
        <v>97</v>
      </c>
      <c r="H5" s="3" t="s">
        <v>88</v>
      </c>
      <c r="I5" s="3" t="s">
        <v>95</v>
      </c>
      <c r="J5" s="3" t="s">
        <v>96</v>
      </c>
      <c r="K5" s="80" t="s">
        <v>89</v>
      </c>
      <c r="L5" s="2" t="s">
        <v>97</v>
      </c>
      <c r="M5" s="3" t="s">
        <v>88</v>
      </c>
      <c r="N5" s="3" t="s">
        <v>95</v>
      </c>
      <c r="O5" s="3" t="s">
        <v>96</v>
      </c>
      <c r="P5" s="4" t="s">
        <v>89</v>
      </c>
      <c r="Q5" s="2" t="s">
        <v>97</v>
      </c>
      <c r="R5" s="3" t="s">
        <v>88</v>
      </c>
      <c r="S5" s="3" t="s">
        <v>95</v>
      </c>
      <c r="T5" s="3" t="s">
        <v>96</v>
      </c>
      <c r="U5" s="4" t="s">
        <v>89</v>
      </c>
      <c r="V5" s="2" t="s">
        <v>97</v>
      </c>
      <c r="W5" s="3" t="s">
        <v>88</v>
      </c>
      <c r="X5" s="3" t="s">
        <v>95</v>
      </c>
      <c r="Y5" s="3" t="s">
        <v>96</v>
      </c>
      <c r="Z5" s="4" t="s">
        <v>89</v>
      </c>
      <c r="AA5" s="2" t="s">
        <v>97</v>
      </c>
      <c r="AB5" s="3" t="s">
        <v>88</v>
      </c>
      <c r="AC5" s="3" t="s">
        <v>95</v>
      </c>
      <c r="AD5" s="3" t="s">
        <v>96</v>
      </c>
      <c r="AE5" s="4" t="s">
        <v>89</v>
      </c>
      <c r="AF5" s="2" t="s">
        <v>97</v>
      </c>
      <c r="AG5" s="3" t="s">
        <v>88</v>
      </c>
      <c r="AH5" s="3" t="s">
        <v>95</v>
      </c>
      <c r="AI5" s="3" t="s">
        <v>96</v>
      </c>
      <c r="AJ5" s="4" t="s">
        <v>89</v>
      </c>
      <c r="AK5" s="2" t="s">
        <v>76</v>
      </c>
      <c r="AL5" s="3" t="s">
        <v>74</v>
      </c>
      <c r="AM5" s="3" t="s">
        <v>77</v>
      </c>
      <c r="AN5" s="3" t="s">
        <v>78</v>
      </c>
      <c r="AO5" s="4" t="s">
        <v>75</v>
      </c>
      <c r="AP5" s="2" t="s">
        <v>97</v>
      </c>
      <c r="AQ5" s="3" t="s">
        <v>88</v>
      </c>
      <c r="AR5" s="3" t="s">
        <v>95</v>
      </c>
      <c r="AS5" s="3" t="s">
        <v>96</v>
      </c>
      <c r="AT5" s="4" t="s">
        <v>89</v>
      </c>
      <c r="AU5" s="2" t="s">
        <v>97</v>
      </c>
      <c r="AV5" s="3" t="s">
        <v>88</v>
      </c>
      <c r="AW5" s="3" t="s">
        <v>95</v>
      </c>
      <c r="AX5" s="3" t="s">
        <v>96</v>
      </c>
      <c r="AY5" s="4" t="s">
        <v>89</v>
      </c>
    </row>
    <row r="6" spans="1:51" ht="14.25">
      <c r="A6" s="11">
        <v>1</v>
      </c>
      <c r="B6" s="12">
        <v>2</v>
      </c>
      <c r="C6" s="12">
        <v>3</v>
      </c>
      <c r="D6" s="13">
        <v>4</v>
      </c>
      <c r="E6" s="13" t="s">
        <v>22</v>
      </c>
      <c r="F6" s="14" t="s">
        <v>23</v>
      </c>
      <c r="G6" s="8" t="s">
        <v>24</v>
      </c>
      <c r="H6" s="9" t="s">
        <v>25</v>
      </c>
      <c r="I6" s="9" t="s">
        <v>26</v>
      </c>
      <c r="J6" s="9" t="s">
        <v>27</v>
      </c>
      <c r="K6" s="72" t="s">
        <v>28</v>
      </c>
      <c r="L6" s="8" t="s">
        <v>29</v>
      </c>
      <c r="M6" s="9" t="s">
        <v>30</v>
      </c>
      <c r="N6" s="9" t="s">
        <v>31</v>
      </c>
      <c r="O6" s="9" t="s">
        <v>32</v>
      </c>
      <c r="P6" s="10" t="s">
        <v>33</v>
      </c>
      <c r="Q6" s="76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8" t="s">
        <v>39</v>
      </c>
      <c r="W6" s="9" t="s">
        <v>40</v>
      </c>
      <c r="X6" s="9" t="s">
        <v>41</v>
      </c>
      <c r="Y6" s="9" t="s">
        <v>42</v>
      </c>
      <c r="Z6" s="10" t="s">
        <v>43</v>
      </c>
      <c r="AA6" s="8" t="s">
        <v>59</v>
      </c>
      <c r="AB6" s="9" t="s">
        <v>60</v>
      </c>
      <c r="AC6" s="9" t="s">
        <v>61</v>
      </c>
      <c r="AD6" s="13" t="s">
        <v>62</v>
      </c>
      <c r="AE6" s="14" t="s">
        <v>63</v>
      </c>
      <c r="AF6" s="8" t="s">
        <v>44</v>
      </c>
      <c r="AG6" s="9" t="s">
        <v>45</v>
      </c>
      <c r="AH6" s="9" t="s">
        <v>46</v>
      </c>
      <c r="AI6" s="9" t="s">
        <v>47</v>
      </c>
      <c r="AJ6" s="10" t="s">
        <v>48</v>
      </c>
      <c r="AK6" s="8" t="s">
        <v>44</v>
      </c>
      <c r="AL6" s="9" t="s">
        <v>45</v>
      </c>
      <c r="AM6" s="9" t="s">
        <v>46</v>
      </c>
      <c r="AN6" s="9" t="s">
        <v>47</v>
      </c>
      <c r="AO6" s="10" t="s">
        <v>48</v>
      </c>
      <c r="AP6" s="8" t="s">
        <v>49</v>
      </c>
      <c r="AQ6" s="9" t="s">
        <v>50</v>
      </c>
      <c r="AR6" s="9" t="s">
        <v>51</v>
      </c>
      <c r="AS6" s="9" t="s">
        <v>52</v>
      </c>
      <c r="AT6" s="10" t="s">
        <v>53</v>
      </c>
      <c r="AU6" s="8" t="s">
        <v>54</v>
      </c>
      <c r="AV6" s="9" t="s">
        <v>55</v>
      </c>
      <c r="AW6" s="9" t="s">
        <v>56</v>
      </c>
      <c r="AX6" s="9" t="s">
        <v>57</v>
      </c>
      <c r="AY6" s="10" t="s">
        <v>58</v>
      </c>
    </row>
    <row r="7" spans="1:51" ht="40.5" customHeight="1">
      <c r="A7" s="5" t="s">
        <v>8</v>
      </c>
      <c r="B7" s="25">
        <f>G7+Q7+V7+AF7+AK7+AP7+AU7+AA7+L7</f>
        <v>7380.3</v>
      </c>
      <c r="C7" s="26">
        <f>H7+R7+W7+AG7+AL7+AQ7+AV7+AB7+M7</f>
        <v>10450.6</v>
      </c>
      <c r="D7" s="26">
        <f>I7+S7+X7+AH7+AM7+AR7+AW7+AC7+N7</f>
        <v>10389.9</v>
      </c>
      <c r="E7" s="27">
        <f>IF(C7=0," ",IF(D7/C7*100&gt;200,"СВ.200",D7/C7))</f>
        <v>0.994191721049509</v>
      </c>
      <c r="F7" s="28">
        <f>IF(B7=0," ",IF(D7/B7*100&gt;200,"СВ.200",D7/B7))</f>
        <v>1.4077883012885655</v>
      </c>
      <c r="G7" s="30">
        <v>3965.4</v>
      </c>
      <c r="H7" s="30">
        <v>5226.8</v>
      </c>
      <c r="I7" s="30">
        <v>5207.7</v>
      </c>
      <c r="J7" s="27">
        <f aca="true" t="shared" si="0" ref="J7:J14">IF(H7=0," ",IF(I7/H7*100&gt;200,"СВ.200",I7/H7))</f>
        <v>0.9963457564858038</v>
      </c>
      <c r="K7" s="73">
        <f aca="true" t="shared" si="1" ref="K7:K14">IF(G7=0," ",IF(I7/G7*100&gt;200,"СВ.200",I7/G7))</f>
        <v>1.3132849145105159</v>
      </c>
      <c r="L7" s="29">
        <v>2667.2</v>
      </c>
      <c r="M7" s="30">
        <v>4072.6</v>
      </c>
      <c r="N7" s="30">
        <v>4058.8</v>
      </c>
      <c r="O7" s="27">
        <f aca="true" t="shared" si="2" ref="O7:O14">IF(M7=0," ",IF(N7/M7*100&gt;200,"СВ.200",N7/M7))</f>
        <v>0.9966115012522714</v>
      </c>
      <c r="P7" s="28">
        <f aca="true" t="shared" si="3" ref="P7:P14">IF(L7=0," ",IF(N7/L7*100&gt;200,"СВ.200",N7/L7))</f>
        <v>1.5217456508698262</v>
      </c>
      <c r="Q7" s="30">
        <v>550.1</v>
      </c>
      <c r="R7" s="30">
        <v>792</v>
      </c>
      <c r="S7" s="30">
        <v>739.7</v>
      </c>
      <c r="T7" s="27">
        <f>IF(R7=0," ",IF(S7/R7*100&gt;200,"СВ.200",S7/R7))</f>
        <v>0.9339646464646465</v>
      </c>
      <c r="U7" s="28">
        <f>IF(Q7=0," ",IF(S7/Q7*100&gt;200,"СВ.200",S7/Q7))</f>
        <v>1.3446646064351937</v>
      </c>
      <c r="V7" s="30">
        <v>40.3</v>
      </c>
      <c r="W7" s="30">
        <v>30</v>
      </c>
      <c r="X7" s="30">
        <v>43.2</v>
      </c>
      <c r="Y7" s="27">
        <f>IF(W7=0," ",IF(X7/W7*100&gt;200,"СВ.200",X7/W7))</f>
        <v>1.4400000000000002</v>
      </c>
      <c r="Z7" s="28">
        <f>IF(V7=0," ",IF(X7/V7*100&gt;200,"СВ.200",X7/V7))</f>
        <v>1.0719602977667495</v>
      </c>
      <c r="AA7" s="29">
        <v>15.8</v>
      </c>
      <c r="AB7" s="30">
        <v>24</v>
      </c>
      <c r="AC7" s="30">
        <v>24.1</v>
      </c>
      <c r="AD7" s="27">
        <f>IF(AB7=0," ",IF(AC7/AB7*100&gt;200,"СВ.200",AC7/AB7))</f>
        <v>1.0041666666666667</v>
      </c>
      <c r="AE7" s="28">
        <f>IF(AA7=0," ",IF(AC7/AA7*100&gt;200,"СВ.200",AC7/AA7))</f>
        <v>1.5253164556962024</v>
      </c>
      <c r="AF7" s="30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29"/>
      <c r="AQ7" s="30"/>
      <c r="AR7" s="30"/>
      <c r="AS7" s="27" t="str">
        <f>IF(AQ7=0," ",IF(AR7/AQ7*100&gt;200,"СВ.200",AR7/AQ7))</f>
        <v> </v>
      </c>
      <c r="AT7" s="28" t="str">
        <f>IF(AP7=0," ",IF(AR7/AP7*100&gt;200,"СВ.200",AR7/AP7))</f>
        <v> </v>
      </c>
      <c r="AU7" s="30">
        <v>141.5</v>
      </c>
      <c r="AV7" s="30">
        <v>305.2</v>
      </c>
      <c r="AW7" s="30">
        <v>316.4</v>
      </c>
      <c r="AX7" s="27">
        <f>IF(AV7=0," ",IF(AW7/AV7*100&gt;200,"СВ.200",AW7/AV7))</f>
        <v>1.036697247706422</v>
      </c>
      <c r="AY7" s="28" t="str">
        <f>IF(AU7=0," ",IF(AW7/AU7*100&gt;200,"СВ.200",AW7/AU7))</f>
        <v>СВ.200</v>
      </c>
    </row>
    <row r="8" spans="1:51" ht="40.5" customHeight="1">
      <c r="A8" s="5" t="s">
        <v>9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3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7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29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30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29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30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10</v>
      </c>
      <c r="B9" s="25">
        <f aca="true" t="shared" si="20" ref="B9:D12">G9+Q9+V9+AF9+AK9+AP9+AU9+AA9+L9</f>
        <v>7980.1</v>
      </c>
      <c r="C9" s="26">
        <f t="shared" si="20"/>
        <v>7665.000000000001</v>
      </c>
      <c r="D9" s="26">
        <f t="shared" si="20"/>
        <v>8140.200000000001</v>
      </c>
      <c r="E9" s="27">
        <f t="shared" si="4"/>
        <v>1.0619960861056752</v>
      </c>
      <c r="F9" s="28">
        <f t="shared" si="5"/>
        <v>1.0200624052330172</v>
      </c>
      <c r="G9" s="30">
        <v>6812.4</v>
      </c>
      <c r="H9" s="30">
        <v>6138.1</v>
      </c>
      <c r="I9" s="30">
        <v>6647.8</v>
      </c>
      <c r="J9" s="27">
        <f t="shared" si="0"/>
        <v>1.0830387253384597</v>
      </c>
      <c r="K9" s="73">
        <f t="shared" si="1"/>
        <v>0.9758381774411369</v>
      </c>
      <c r="L9" s="29">
        <v>539</v>
      </c>
      <c r="M9" s="30">
        <v>822.3</v>
      </c>
      <c r="N9" s="30">
        <v>819.5</v>
      </c>
      <c r="O9" s="27">
        <f t="shared" si="2"/>
        <v>0.9965949166970692</v>
      </c>
      <c r="P9" s="28">
        <f t="shared" si="3"/>
        <v>1.5204081632653061</v>
      </c>
      <c r="Q9" s="67"/>
      <c r="R9" s="30"/>
      <c r="S9" s="30"/>
      <c r="T9" s="27" t="str">
        <f t="shared" si="6"/>
        <v> </v>
      </c>
      <c r="U9" s="28" t="str">
        <f t="shared" si="7"/>
        <v> </v>
      </c>
      <c r="V9" s="30">
        <v>3.3</v>
      </c>
      <c r="W9" s="30">
        <v>2.6</v>
      </c>
      <c r="X9" s="30">
        <v>2.6</v>
      </c>
      <c r="Y9" s="27">
        <f t="shared" si="8"/>
        <v>1</v>
      </c>
      <c r="Z9" s="28">
        <f t="shared" si="9"/>
        <v>0.787878787878788</v>
      </c>
      <c r="AA9" s="29"/>
      <c r="AB9" s="30"/>
      <c r="AC9" s="30"/>
      <c r="AD9" s="27" t="str">
        <f t="shared" si="10"/>
        <v> </v>
      </c>
      <c r="AE9" s="28" t="str">
        <f t="shared" si="11"/>
        <v> </v>
      </c>
      <c r="AF9" s="30">
        <v>150.3</v>
      </c>
      <c r="AG9" s="30">
        <v>196</v>
      </c>
      <c r="AH9" s="30">
        <v>190</v>
      </c>
      <c r="AI9" s="27">
        <f t="shared" si="12"/>
        <v>0.9693877551020408</v>
      </c>
      <c r="AJ9" s="28">
        <f t="shared" si="13"/>
        <v>1.2641383898868928</v>
      </c>
      <c r="AK9" s="29"/>
      <c r="AL9" s="30"/>
      <c r="AM9" s="30"/>
      <c r="AN9" s="27" t="str">
        <f t="shared" si="14"/>
        <v> </v>
      </c>
      <c r="AO9" s="28" t="str">
        <f t="shared" si="15"/>
        <v> </v>
      </c>
      <c r="AP9" s="30">
        <v>475.1</v>
      </c>
      <c r="AQ9" s="30">
        <v>506</v>
      </c>
      <c r="AR9" s="30">
        <v>480.3</v>
      </c>
      <c r="AS9" s="27">
        <f t="shared" si="16"/>
        <v>0.949209486166008</v>
      </c>
      <c r="AT9" s="28">
        <f t="shared" si="17"/>
        <v>1.010945064197011</v>
      </c>
      <c r="AU9" s="30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>
      <c r="A10" s="5" t="s">
        <v>20</v>
      </c>
      <c r="B10" s="25">
        <f t="shared" si="20"/>
        <v>75.9</v>
      </c>
      <c r="C10" s="26">
        <f t="shared" si="20"/>
        <v>74</v>
      </c>
      <c r="D10" s="26">
        <f t="shared" si="20"/>
        <v>75.5</v>
      </c>
      <c r="E10" s="27">
        <f t="shared" si="4"/>
        <v>1.0202702702702702</v>
      </c>
      <c r="F10" s="28">
        <f t="shared" si="5"/>
        <v>0.994729907773386</v>
      </c>
      <c r="G10" s="81">
        <v>21.7</v>
      </c>
      <c r="H10" s="30">
        <v>17</v>
      </c>
      <c r="I10" s="30">
        <v>17.5</v>
      </c>
      <c r="J10" s="27">
        <f t="shared" si="0"/>
        <v>1.0294117647058822</v>
      </c>
      <c r="K10" s="73">
        <f t="shared" si="1"/>
        <v>0.8064516129032259</v>
      </c>
      <c r="L10" s="29"/>
      <c r="M10" s="30"/>
      <c r="N10" s="30"/>
      <c r="O10" s="27" t="str">
        <f t="shared" si="2"/>
        <v> </v>
      </c>
      <c r="P10" s="28" t="str">
        <f t="shared" si="3"/>
        <v> </v>
      </c>
      <c r="Q10" s="67"/>
      <c r="R10" s="30"/>
      <c r="S10" s="30"/>
      <c r="T10" s="27" t="str">
        <f t="shared" si="6"/>
        <v> </v>
      </c>
      <c r="U10" s="28" t="str">
        <f t="shared" si="7"/>
        <v> </v>
      </c>
      <c r="V10" s="30">
        <v>15.4</v>
      </c>
      <c r="W10" s="30">
        <v>17</v>
      </c>
      <c r="X10" s="30">
        <v>16.1</v>
      </c>
      <c r="Y10" s="27">
        <f t="shared" si="8"/>
        <v>0.9470588235294118</v>
      </c>
      <c r="Z10" s="28">
        <f t="shared" si="9"/>
        <v>1.0454545454545454</v>
      </c>
      <c r="AA10" s="29"/>
      <c r="AB10" s="30"/>
      <c r="AC10" s="30"/>
      <c r="AD10" s="27" t="str">
        <f t="shared" si="10"/>
        <v> </v>
      </c>
      <c r="AE10" s="28" t="str">
        <f t="shared" si="11"/>
        <v> </v>
      </c>
      <c r="AF10" s="30">
        <v>3.5</v>
      </c>
      <c r="AG10" s="30">
        <v>3</v>
      </c>
      <c r="AH10" s="30">
        <v>5.1</v>
      </c>
      <c r="AI10" s="27">
        <f t="shared" si="12"/>
        <v>1.7</v>
      </c>
      <c r="AJ10" s="28">
        <f t="shared" si="13"/>
        <v>1.457142857142857</v>
      </c>
      <c r="AK10" s="29"/>
      <c r="AL10" s="30"/>
      <c r="AM10" s="30"/>
      <c r="AN10" s="27" t="str">
        <f t="shared" si="14"/>
        <v> </v>
      </c>
      <c r="AO10" s="28" t="str">
        <f t="shared" si="15"/>
        <v> </v>
      </c>
      <c r="AP10" s="30">
        <v>35.3</v>
      </c>
      <c r="AQ10" s="30">
        <v>37</v>
      </c>
      <c r="AR10" s="30">
        <v>36.8</v>
      </c>
      <c r="AS10" s="27">
        <f t="shared" si="16"/>
        <v>0.9945945945945945</v>
      </c>
      <c r="AT10" s="28">
        <f t="shared" si="17"/>
        <v>1.0424929178470255</v>
      </c>
      <c r="AU10" s="30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>
      <c r="A11" s="5" t="s">
        <v>11</v>
      </c>
      <c r="B11" s="25">
        <f>G11+Q11+V11+AF11+AK11+AP11+AU11+AA11+L11</f>
        <v>506.4</v>
      </c>
      <c r="C11" s="26">
        <f t="shared" si="20"/>
        <v>382.70000000000005</v>
      </c>
      <c r="D11" s="26">
        <f t="shared" si="20"/>
        <v>435.4</v>
      </c>
      <c r="E11" s="27">
        <f t="shared" si="4"/>
        <v>1.1377057747582962</v>
      </c>
      <c r="F11" s="28">
        <f t="shared" si="5"/>
        <v>0.8597946287519748</v>
      </c>
      <c r="G11" s="30">
        <v>96.6</v>
      </c>
      <c r="H11" s="30">
        <v>76.6</v>
      </c>
      <c r="I11" s="30">
        <v>77.5</v>
      </c>
      <c r="J11" s="27">
        <f t="shared" si="0"/>
        <v>1.0117493472584858</v>
      </c>
      <c r="K11" s="73">
        <f t="shared" si="1"/>
        <v>0.8022774327122154</v>
      </c>
      <c r="L11" s="29"/>
      <c r="M11" s="30"/>
      <c r="N11" s="30"/>
      <c r="O11" s="27" t="str">
        <f t="shared" si="2"/>
        <v> </v>
      </c>
      <c r="P11" s="28" t="str">
        <f t="shared" si="3"/>
        <v> </v>
      </c>
      <c r="Q11" s="67"/>
      <c r="R11" s="30"/>
      <c r="S11" s="30"/>
      <c r="T11" s="27" t="str">
        <f t="shared" si="6"/>
        <v> </v>
      </c>
      <c r="U11" s="28" t="str">
        <f t="shared" si="7"/>
        <v> </v>
      </c>
      <c r="V11" s="30">
        <v>0.6</v>
      </c>
      <c r="W11" s="30">
        <v>1.3</v>
      </c>
      <c r="X11" s="30">
        <v>1.3</v>
      </c>
      <c r="Y11" s="27">
        <f t="shared" si="8"/>
        <v>1</v>
      </c>
      <c r="Z11" s="28" t="str">
        <f t="shared" si="9"/>
        <v>СВ.200</v>
      </c>
      <c r="AA11" s="29"/>
      <c r="AB11" s="30"/>
      <c r="AC11" s="30"/>
      <c r="AD11" s="27" t="str">
        <f t="shared" si="10"/>
        <v> </v>
      </c>
      <c r="AE11" s="28" t="str">
        <f t="shared" si="11"/>
        <v> </v>
      </c>
      <c r="AF11" s="30">
        <v>70.1</v>
      </c>
      <c r="AG11" s="30">
        <v>57.7</v>
      </c>
      <c r="AH11" s="30">
        <v>58.9</v>
      </c>
      <c r="AI11" s="27">
        <f t="shared" si="12"/>
        <v>1.020797227036395</v>
      </c>
      <c r="AJ11" s="28">
        <f t="shared" si="13"/>
        <v>0.8402282453637661</v>
      </c>
      <c r="AK11" s="29"/>
      <c r="AL11" s="30"/>
      <c r="AM11" s="30"/>
      <c r="AN11" s="27" t="str">
        <f t="shared" si="14"/>
        <v> </v>
      </c>
      <c r="AO11" s="28" t="str">
        <f t="shared" si="15"/>
        <v> </v>
      </c>
      <c r="AP11" s="30">
        <v>328.6</v>
      </c>
      <c r="AQ11" s="30">
        <v>241.5</v>
      </c>
      <c r="AR11" s="30">
        <v>291.9</v>
      </c>
      <c r="AS11" s="27">
        <f t="shared" si="16"/>
        <v>1.208695652173913</v>
      </c>
      <c r="AT11" s="28">
        <f t="shared" si="17"/>
        <v>0.8883140596469871</v>
      </c>
      <c r="AU11" s="30">
        <v>10.5</v>
      </c>
      <c r="AV11" s="30">
        <v>5.6</v>
      </c>
      <c r="AW11" s="30">
        <v>5.8</v>
      </c>
      <c r="AX11" s="27">
        <f t="shared" si="18"/>
        <v>1.0357142857142858</v>
      </c>
      <c r="AY11" s="28">
        <f t="shared" si="19"/>
        <v>0.5523809523809524</v>
      </c>
    </row>
    <row r="12" spans="1:51" ht="29.25" customHeight="1">
      <c r="A12" s="5" t="s">
        <v>12</v>
      </c>
      <c r="B12" s="25">
        <f t="shared" si="20"/>
        <v>135.2</v>
      </c>
      <c r="C12" s="26">
        <f t="shared" si="20"/>
        <v>137</v>
      </c>
      <c r="D12" s="26">
        <f t="shared" si="20"/>
        <v>149.1</v>
      </c>
      <c r="E12" s="27">
        <f t="shared" si="4"/>
        <v>1.0883211678832116</v>
      </c>
      <c r="F12" s="28">
        <f t="shared" si="5"/>
        <v>1.102810650887574</v>
      </c>
      <c r="G12" s="30">
        <v>23.4</v>
      </c>
      <c r="H12" s="30">
        <v>21</v>
      </c>
      <c r="I12" s="30">
        <v>21.3</v>
      </c>
      <c r="J12" s="27">
        <f t="shared" si="0"/>
        <v>1.0142857142857142</v>
      </c>
      <c r="K12" s="73">
        <f t="shared" si="1"/>
        <v>0.9102564102564104</v>
      </c>
      <c r="L12" s="29"/>
      <c r="M12" s="30"/>
      <c r="N12" s="30"/>
      <c r="O12" s="27" t="str">
        <f t="shared" si="2"/>
        <v> </v>
      </c>
      <c r="P12" s="28" t="str">
        <f t="shared" si="3"/>
        <v> </v>
      </c>
      <c r="Q12" s="67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29"/>
      <c r="AB12" s="30"/>
      <c r="AC12" s="30"/>
      <c r="AD12" s="27" t="str">
        <f t="shared" si="10"/>
        <v> </v>
      </c>
      <c r="AE12" s="28" t="str">
        <f t="shared" si="11"/>
        <v> </v>
      </c>
      <c r="AF12" s="30">
        <v>7.5</v>
      </c>
      <c r="AG12" s="30">
        <v>5</v>
      </c>
      <c r="AH12" s="30">
        <v>7.5</v>
      </c>
      <c r="AI12" s="27">
        <f t="shared" si="12"/>
        <v>1.5</v>
      </c>
      <c r="AJ12" s="28">
        <f t="shared" si="13"/>
        <v>1</v>
      </c>
      <c r="AK12" s="29"/>
      <c r="AL12" s="30"/>
      <c r="AM12" s="30"/>
      <c r="AN12" s="27" t="str">
        <f t="shared" si="14"/>
        <v> </v>
      </c>
      <c r="AO12" s="28" t="str">
        <f t="shared" si="15"/>
        <v> </v>
      </c>
      <c r="AP12" s="30">
        <v>103.1</v>
      </c>
      <c r="AQ12" s="30">
        <v>111</v>
      </c>
      <c r="AR12" s="30">
        <v>120.3</v>
      </c>
      <c r="AS12" s="27">
        <f t="shared" si="16"/>
        <v>1.0837837837837838</v>
      </c>
      <c r="AT12" s="28">
        <f t="shared" si="17"/>
        <v>1.166828322017459</v>
      </c>
      <c r="AU12" s="30">
        <v>1.2</v>
      </c>
      <c r="AV12" s="30"/>
      <c r="AW12" s="30"/>
      <c r="AX12" s="27" t="str">
        <f t="shared" si="18"/>
        <v> </v>
      </c>
      <c r="AY12" s="28">
        <f t="shared" si="19"/>
        <v>0</v>
      </c>
    </row>
    <row r="13" spans="1:51" ht="42.75" customHeight="1">
      <c r="A13" s="6" t="s">
        <v>13</v>
      </c>
      <c r="B13" s="31">
        <f>SUM(B9:B12)</f>
        <v>8697.6</v>
      </c>
      <c r="C13" s="32">
        <f>SUM(C9:C12)</f>
        <v>8258.7</v>
      </c>
      <c r="D13" s="33">
        <f>SUM(D9:D12)</f>
        <v>8800.2</v>
      </c>
      <c r="E13" s="34">
        <f t="shared" si="4"/>
        <v>1.0655672200225217</v>
      </c>
      <c r="F13" s="35">
        <f t="shared" si="5"/>
        <v>1.0117963576158941</v>
      </c>
      <c r="G13" s="31">
        <f>SUM(G9:G12)</f>
        <v>6954.099999999999</v>
      </c>
      <c r="H13" s="32">
        <f>SUM(H9:H12)</f>
        <v>6252.700000000001</v>
      </c>
      <c r="I13" s="33">
        <f>SUM(I9:I12)</f>
        <v>6764.1</v>
      </c>
      <c r="J13" s="34">
        <f t="shared" si="0"/>
        <v>1.0817886672957282</v>
      </c>
      <c r="K13" s="74">
        <f t="shared" si="1"/>
        <v>0.9726779885247553</v>
      </c>
      <c r="L13" s="31">
        <f>SUM(L9:L12)</f>
        <v>539</v>
      </c>
      <c r="M13" s="32">
        <f>SUM(M9:M12)</f>
        <v>822.3</v>
      </c>
      <c r="N13" s="33">
        <f>SUM(N9:N12)</f>
        <v>819.5</v>
      </c>
      <c r="O13" s="34">
        <f t="shared" si="2"/>
        <v>0.9965949166970692</v>
      </c>
      <c r="P13" s="35">
        <f t="shared" si="3"/>
        <v>1.5204081632653061</v>
      </c>
      <c r="Q13" s="77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19.3</v>
      </c>
      <c r="W13" s="32">
        <f>SUM(W9:W12)</f>
        <v>20.900000000000002</v>
      </c>
      <c r="X13" s="33">
        <f>SUM(X9:X12)</f>
        <v>20.000000000000004</v>
      </c>
      <c r="Y13" s="34">
        <f t="shared" si="8"/>
        <v>0.9569377990430623</v>
      </c>
      <c r="Z13" s="35">
        <f t="shared" si="9"/>
        <v>1.0362694300518136</v>
      </c>
      <c r="AA13" s="31">
        <f>SUM(AA9:AA12)</f>
        <v>0</v>
      </c>
      <c r="AB13" s="32">
        <f>SUM(AB9:AB12)</f>
        <v>0</v>
      </c>
      <c r="AC13" s="33">
        <f>SUM(AC9:AC12)</f>
        <v>0</v>
      </c>
      <c r="AD13" s="34" t="str">
        <f t="shared" si="10"/>
        <v> </v>
      </c>
      <c r="AE13" s="35" t="str">
        <f t="shared" si="11"/>
        <v> </v>
      </c>
      <c r="AF13" s="31">
        <f>SUM(AF9:AF12)</f>
        <v>231.4</v>
      </c>
      <c r="AG13" s="32">
        <f>SUM(AG9:AG12)</f>
        <v>261.7</v>
      </c>
      <c r="AH13" s="33">
        <f>SUM(AH9:AH12)</f>
        <v>261.5</v>
      </c>
      <c r="AI13" s="34">
        <f t="shared" si="12"/>
        <v>0.9992357661444402</v>
      </c>
      <c r="AJ13" s="35">
        <f t="shared" si="13"/>
        <v>1.130077787381158</v>
      </c>
      <c r="AK13" s="31">
        <f>SUM(AK9:AK12)</f>
        <v>0</v>
      </c>
      <c r="AL13" s="32">
        <f>SUM(AL9:AL12)</f>
        <v>0</v>
      </c>
      <c r="AM13" s="33">
        <f>SUM(AM9:AM12)</f>
        <v>0</v>
      </c>
      <c r="AN13" s="34" t="str">
        <f t="shared" si="14"/>
        <v> </v>
      </c>
      <c r="AO13" s="35" t="str">
        <f t="shared" si="15"/>
        <v> </v>
      </c>
      <c r="AP13" s="31">
        <f>SUM(AP9:AP12)</f>
        <v>942.1</v>
      </c>
      <c r="AQ13" s="32">
        <f>SUM(AQ9:AQ12)</f>
        <v>895.5</v>
      </c>
      <c r="AR13" s="33">
        <f>SUM(AR9:AR12)</f>
        <v>929.3</v>
      </c>
      <c r="AS13" s="34">
        <f t="shared" si="16"/>
        <v>1.0377442769402567</v>
      </c>
      <c r="AT13" s="35">
        <f t="shared" si="17"/>
        <v>0.9864133319180554</v>
      </c>
      <c r="AU13" s="31">
        <f>SUM(AU9:AU12)</f>
        <v>11.7</v>
      </c>
      <c r="AV13" s="32">
        <f>SUM(AV9:AV12)</f>
        <v>5.6</v>
      </c>
      <c r="AW13" s="33">
        <f>SUM(AW9:AW12)</f>
        <v>5.8</v>
      </c>
      <c r="AX13" s="34">
        <f t="shared" si="18"/>
        <v>1.0357142857142858</v>
      </c>
      <c r="AY13" s="35">
        <f t="shared" si="19"/>
        <v>0.49572649572649574</v>
      </c>
    </row>
    <row r="14" spans="1:51" ht="29.25" customHeight="1" thickBot="1">
      <c r="A14" s="7" t="s">
        <v>19</v>
      </c>
      <c r="B14" s="36">
        <f>B13+B7</f>
        <v>16077.900000000001</v>
      </c>
      <c r="C14" s="37">
        <f>C13+C7</f>
        <v>18709.300000000003</v>
      </c>
      <c r="D14" s="37">
        <f>D13+D7</f>
        <v>19190.1</v>
      </c>
      <c r="E14" s="38">
        <f t="shared" si="4"/>
        <v>1.0256984494342383</v>
      </c>
      <c r="F14" s="39">
        <f t="shared" si="5"/>
        <v>1.193570055790868</v>
      </c>
      <c r="G14" s="36">
        <f>G13+G7</f>
        <v>10919.5</v>
      </c>
      <c r="H14" s="37">
        <f>H13+H7</f>
        <v>11479.5</v>
      </c>
      <c r="I14" s="37">
        <f>I13+I7</f>
        <v>11971.8</v>
      </c>
      <c r="J14" s="38">
        <f t="shared" si="0"/>
        <v>1.0428851430811445</v>
      </c>
      <c r="K14" s="75">
        <f t="shared" si="1"/>
        <v>1.0963688813590364</v>
      </c>
      <c r="L14" s="36">
        <f>L13+L7</f>
        <v>3206.2</v>
      </c>
      <c r="M14" s="37">
        <f>M13+M7</f>
        <v>4894.9</v>
      </c>
      <c r="N14" s="37">
        <f>N13+N7</f>
        <v>4878.3</v>
      </c>
      <c r="O14" s="38">
        <f t="shared" si="2"/>
        <v>0.9966087151933646</v>
      </c>
      <c r="P14" s="39">
        <f t="shared" si="3"/>
        <v>1.5215208034433287</v>
      </c>
      <c r="Q14" s="78">
        <f>Q13+Q7</f>
        <v>550.1</v>
      </c>
      <c r="R14" s="37">
        <f>R13+R7</f>
        <v>792</v>
      </c>
      <c r="S14" s="37">
        <f>S13+S7</f>
        <v>739.7</v>
      </c>
      <c r="T14" s="38">
        <f t="shared" si="6"/>
        <v>0.9339646464646465</v>
      </c>
      <c r="U14" s="39">
        <f t="shared" si="7"/>
        <v>1.3446646064351937</v>
      </c>
      <c r="V14" s="36">
        <f>V13+V7</f>
        <v>59.599999999999994</v>
      </c>
      <c r="W14" s="37">
        <f>W13+W7</f>
        <v>50.900000000000006</v>
      </c>
      <c r="X14" s="37">
        <f>X13+X7</f>
        <v>63.2</v>
      </c>
      <c r="Y14" s="38">
        <f t="shared" si="8"/>
        <v>1.2416502946954813</v>
      </c>
      <c r="Z14" s="39">
        <f t="shared" si="9"/>
        <v>1.0604026845637586</v>
      </c>
      <c r="AA14" s="36">
        <f>AA13+AA7</f>
        <v>15.8</v>
      </c>
      <c r="AB14" s="37">
        <f>AB13+AB7</f>
        <v>24</v>
      </c>
      <c r="AC14" s="37">
        <f>AC13+AC7</f>
        <v>24.1</v>
      </c>
      <c r="AD14" s="38">
        <f t="shared" si="10"/>
        <v>1.0041666666666667</v>
      </c>
      <c r="AE14" s="39">
        <f t="shared" si="11"/>
        <v>1.5253164556962024</v>
      </c>
      <c r="AF14" s="36">
        <f>AF13+AF7</f>
        <v>231.4</v>
      </c>
      <c r="AG14" s="37">
        <f>AG13+AG7</f>
        <v>261.7</v>
      </c>
      <c r="AH14" s="37">
        <f>AH13+AH7</f>
        <v>261.5</v>
      </c>
      <c r="AI14" s="38">
        <f t="shared" si="12"/>
        <v>0.9992357661444402</v>
      </c>
      <c r="AJ14" s="39">
        <f t="shared" si="13"/>
        <v>1.130077787381158</v>
      </c>
      <c r="AK14" s="36">
        <f>AK13+AK7</f>
        <v>0</v>
      </c>
      <c r="AL14" s="37">
        <f>AL13+AL7</f>
        <v>0</v>
      </c>
      <c r="AM14" s="37">
        <f>AM13+AM7</f>
        <v>0</v>
      </c>
      <c r="AN14" s="38" t="str">
        <f t="shared" si="14"/>
        <v> </v>
      </c>
      <c r="AO14" s="39" t="str">
        <f t="shared" si="15"/>
        <v> </v>
      </c>
      <c r="AP14" s="36">
        <f>AP13+AP7</f>
        <v>942.1</v>
      </c>
      <c r="AQ14" s="37">
        <f>AQ13+AQ7</f>
        <v>895.5</v>
      </c>
      <c r="AR14" s="37">
        <f>AR13+AR7</f>
        <v>929.3</v>
      </c>
      <c r="AS14" s="38">
        <f t="shared" si="16"/>
        <v>1.0377442769402567</v>
      </c>
      <c r="AT14" s="39">
        <f t="shared" si="17"/>
        <v>0.9864133319180554</v>
      </c>
      <c r="AU14" s="36">
        <f>AU13+AU7</f>
        <v>153.2</v>
      </c>
      <c r="AV14" s="37">
        <f>AV13+AV7</f>
        <v>310.8</v>
      </c>
      <c r="AW14" s="37">
        <f>AW13+AW7</f>
        <v>322.2</v>
      </c>
      <c r="AX14" s="38">
        <f t="shared" si="18"/>
        <v>1.0366795366795365</v>
      </c>
      <c r="AY14" s="39" t="str">
        <f t="shared" si="19"/>
        <v>СВ.200</v>
      </c>
    </row>
  </sheetData>
  <sheetProtection/>
  <mergeCells count="12">
    <mergeCell ref="AK4:AO4"/>
    <mergeCell ref="AP4:AT4"/>
    <mergeCell ref="B2:U2"/>
    <mergeCell ref="AU4:AY4"/>
    <mergeCell ref="AA4:AE4"/>
    <mergeCell ref="L4:P4"/>
    <mergeCell ref="A4:A5"/>
    <mergeCell ref="B4:F4"/>
    <mergeCell ref="G4:K4"/>
    <mergeCell ref="Q4:U4"/>
    <mergeCell ref="V4:Z4"/>
    <mergeCell ref="AF4:AJ4"/>
  </mergeCells>
  <printOptions/>
  <pageMargins left="0.2362204724409449" right="0.2362204724409449" top="0.4330708661417323" bottom="0.7480314960629921" header="0.31496062992125984" footer="0.31496062992125984"/>
  <pageSetup blackAndWhite="1" fitToWidth="2" fitToHeight="1" horizontalDpi="600" verticalDpi="600" orientation="landscape" paperSize="9" scale="54" r:id="rId1"/>
  <colBreaks count="2" manualBreakCount="2">
    <brk id="21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view="pageBreakPreview" zoomScale="70" zoomScaleNormal="8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5" sqref="AX5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7.25">
      <c r="B2" s="96" t="s">
        <v>90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100"/>
      <c r="B4" s="105" t="s">
        <v>21</v>
      </c>
      <c r="C4" s="106"/>
      <c r="D4" s="106"/>
      <c r="E4" s="106"/>
      <c r="F4" s="107"/>
      <c r="G4" s="102" t="s">
        <v>69</v>
      </c>
      <c r="H4" s="102"/>
      <c r="I4" s="102"/>
      <c r="J4" s="102"/>
      <c r="K4" s="102"/>
      <c r="L4" s="104" t="s">
        <v>92</v>
      </c>
      <c r="M4" s="102"/>
      <c r="N4" s="102"/>
      <c r="O4" s="102"/>
      <c r="P4" s="103"/>
      <c r="Q4" s="102" t="s">
        <v>14</v>
      </c>
      <c r="R4" s="102"/>
      <c r="S4" s="102"/>
      <c r="T4" s="102"/>
      <c r="U4" s="103"/>
      <c r="V4" s="102" t="s">
        <v>72</v>
      </c>
      <c r="W4" s="102"/>
      <c r="X4" s="102"/>
      <c r="Y4" s="102"/>
      <c r="Z4" s="103"/>
      <c r="AA4" s="104" t="s">
        <v>15</v>
      </c>
      <c r="AB4" s="102"/>
      <c r="AC4" s="102"/>
      <c r="AD4" s="102"/>
      <c r="AE4" s="103"/>
      <c r="AF4" s="104" t="s">
        <v>73</v>
      </c>
      <c r="AG4" s="102"/>
      <c r="AH4" s="102"/>
      <c r="AI4" s="102"/>
      <c r="AJ4" s="103"/>
      <c r="AK4" s="104" t="s">
        <v>16</v>
      </c>
      <c r="AL4" s="102"/>
      <c r="AM4" s="102"/>
      <c r="AN4" s="102"/>
      <c r="AO4" s="103"/>
      <c r="AP4" s="104" t="s">
        <v>17</v>
      </c>
      <c r="AQ4" s="102"/>
      <c r="AR4" s="102"/>
      <c r="AS4" s="102"/>
      <c r="AT4" s="103"/>
      <c r="AU4" s="104" t="s">
        <v>80</v>
      </c>
      <c r="AV4" s="102"/>
      <c r="AW4" s="102"/>
      <c r="AX4" s="102"/>
      <c r="AY4" s="102"/>
      <c r="AZ4" s="104" t="s">
        <v>18</v>
      </c>
      <c r="BA4" s="102"/>
      <c r="BB4" s="102"/>
      <c r="BC4" s="102"/>
      <c r="BD4" s="103"/>
    </row>
    <row r="5" spans="1:56" ht="63.75" customHeight="1">
      <c r="A5" s="101"/>
      <c r="B5" s="16" t="s">
        <v>98</v>
      </c>
      <c r="C5" s="17" t="s">
        <v>88</v>
      </c>
      <c r="D5" s="17" t="s">
        <v>95</v>
      </c>
      <c r="E5" s="17" t="s">
        <v>96</v>
      </c>
      <c r="F5" s="18" t="s">
        <v>91</v>
      </c>
      <c r="G5" s="16" t="s">
        <v>98</v>
      </c>
      <c r="H5" s="17" t="s">
        <v>88</v>
      </c>
      <c r="I5" s="17" t="s">
        <v>99</v>
      </c>
      <c r="J5" s="17" t="s">
        <v>96</v>
      </c>
      <c r="K5" s="18" t="s">
        <v>91</v>
      </c>
      <c r="L5" s="16" t="s">
        <v>98</v>
      </c>
      <c r="M5" s="17" t="s">
        <v>88</v>
      </c>
      <c r="N5" s="17" t="s">
        <v>95</v>
      </c>
      <c r="O5" s="17" t="s">
        <v>96</v>
      </c>
      <c r="P5" s="18" t="s">
        <v>91</v>
      </c>
      <c r="Q5" s="16" t="s">
        <v>98</v>
      </c>
      <c r="R5" s="17" t="s">
        <v>88</v>
      </c>
      <c r="S5" s="17" t="s">
        <v>95</v>
      </c>
      <c r="T5" s="17" t="s">
        <v>96</v>
      </c>
      <c r="U5" s="18" t="s">
        <v>91</v>
      </c>
      <c r="V5" s="16" t="s">
        <v>98</v>
      </c>
      <c r="W5" s="17" t="s">
        <v>88</v>
      </c>
      <c r="X5" s="17" t="s">
        <v>95</v>
      </c>
      <c r="Y5" s="17" t="s">
        <v>96</v>
      </c>
      <c r="Z5" s="18" t="s">
        <v>91</v>
      </c>
      <c r="AA5" s="16" t="s">
        <v>98</v>
      </c>
      <c r="AB5" s="17" t="s">
        <v>88</v>
      </c>
      <c r="AC5" s="17" t="s">
        <v>95</v>
      </c>
      <c r="AD5" s="17" t="s">
        <v>96</v>
      </c>
      <c r="AE5" s="18" t="s">
        <v>91</v>
      </c>
      <c r="AF5" s="16" t="s">
        <v>98</v>
      </c>
      <c r="AG5" s="17" t="s">
        <v>88</v>
      </c>
      <c r="AH5" s="17" t="s">
        <v>99</v>
      </c>
      <c r="AI5" s="17" t="s">
        <v>96</v>
      </c>
      <c r="AJ5" s="18" t="s">
        <v>91</v>
      </c>
      <c r="AK5" s="16" t="s">
        <v>98</v>
      </c>
      <c r="AL5" s="17" t="s">
        <v>88</v>
      </c>
      <c r="AM5" s="17" t="s">
        <v>99</v>
      </c>
      <c r="AN5" s="17" t="s">
        <v>96</v>
      </c>
      <c r="AO5" s="18" t="s">
        <v>91</v>
      </c>
      <c r="AP5" s="16" t="s">
        <v>98</v>
      </c>
      <c r="AQ5" s="17" t="s">
        <v>88</v>
      </c>
      <c r="AR5" s="17" t="s">
        <v>99</v>
      </c>
      <c r="AS5" s="17" t="s">
        <v>96</v>
      </c>
      <c r="AT5" s="18" t="s">
        <v>91</v>
      </c>
      <c r="AU5" s="16" t="s">
        <v>98</v>
      </c>
      <c r="AV5" s="17" t="s">
        <v>88</v>
      </c>
      <c r="AW5" s="17" t="s">
        <v>99</v>
      </c>
      <c r="AX5" s="17" t="s">
        <v>96</v>
      </c>
      <c r="AY5" s="18" t="s">
        <v>91</v>
      </c>
      <c r="AZ5" s="16" t="s">
        <v>98</v>
      </c>
      <c r="BA5" s="17" t="s">
        <v>88</v>
      </c>
      <c r="BB5" s="17" t="s">
        <v>95</v>
      </c>
      <c r="BC5" s="17" t="s">
        <v>96</v>
      </c>
      <c r="BD5" s="18" t="s">
        <v>91</v>
      </c>
    </row>
    <row r="6" spans="1:56" s="15" customFormat="1" ht="14.25">
      <c r="A6" s="63">
        <v>1</v>
      </c>
      <c r="B6" s="19">
        <v>2</v>
      </c>
      <c r="C6" s="20">
        <v>3</v>
      </c>
      <c r="D6" s="20">
        <v>4</v>
      </c>
      <c r="E6" s="20" t="s">
        <v>22</v>
      </c>
      <c r="F6" s="21" t="s">
        <v>23</v>
      </c>
      <c r="G6" s="55" t="s">
        <v>24</v>
      </c>
      <c r="H6" s="20" t="s">
        <v>25</v>
      </c>
      <c r="I6" s="20" t="s">
        <v>26</v>
      </c>
      <c r="J6" s="20" t="s">
        <v>27</v>
      </c>
      <c r="K6" s="54" t="s">
        <v>28</v>
      </c>
      <c r="L6" s="62" t="s">
        <v>29</v>
      </c>
      <c r="M6" s="20" t="s">
        <v>30</v>
      </c>
      <c r="N6" s="20" t="s">
        <v>31</v>
      </c>
      <c r="O6" s="20" t="s">
        <v>32</v>
      </c>
      <c r="P6" s="21" t="s">
        <v>33</v>
      </c>
      <c r="Q6" s="55" t="s">
        <v>34</v>
      </c>
      <c r="R6" s="20" t="s">
        <v>35</v>
      </c>
      <c r="S6" s="20" t="s">
        <v>36</v>
      </c>
      <c r="T6" s="20" t="s">
        <v>37</v>
      </c>
      <c r="U6" s="21" t="s">
        <v>38</v>
      </c>
      <c r="V6" s="55" t="s">
        <v>39</v>
      </c>
      <c r="W6" s="20" t="s">
        <v>40</v>
      </c>
      <c r="X6" s="20" t="s">
        <v>41</v>
      </c>
      <c r="Y6" s="20" t="s">
        <v>42</v>
      </c>
      <c r="Z6" s="20" t="s">
        <v>43</v>
      </c>
      <c r="AA6" s="20" t="s">
        <v>44</v>
      </c>
      <c r="AB6" s="20" t="s">
        <v>45</v>
      </c>
      <c r="AC6" s="20" t="s">
        <v>46</v>
      </c>
      <c r="AD6" s="20" t="s">
        <v>47</v>
      </c>
      <c r="AE6" s="20" t="s">
        <v>48</v>
      </c>
      <c r="AF6" s="20" t="s">
        <v>49</v>
      </c>
      <c r="AG6" s="20" t="s">
        <v>50</v>
      </c>
      <c r="AH6" s="20" t="s">
        <v>51</v>
      </c>
      <c r="AI6" s="20" t="s">
        <v>52</v>
      </c>
      <c r="AJ6" s="20" t="s">
        <v>53</v>
      </c>
      <c r="AK6" s="20" t="s">
        <v>54</v>
      </c>
      <c r="AL6" s="20" t="s">
        <v>55</v>
      </c>
      <c r="AM6" s="20" t="s">
        <v>56</v>
      </c>
      <c r="AN6" s="20" t="s">
        <v>57</v>
      </c>
      <c r="AO6" s="20" t="s">
        <v>58</v>
      </c>
      <c r="AP6" s="20" t="s">
        <v>59</v>
      </c>
      <c r="AQ6" s="20" t="s">
        <v>60</v>
      </c>
      <c r="AR6" s="20" t="s">
        <v>61</v>
      </c>
      <c r="AS6" s="20" t="s">
        <v>62</v>
      </c>
      <c r="AT6" s="20" t="s">
        <v>63</v>
      </c>
      <c r="AU6" s="20" t="s">
        <v>64</v>
      </c>
      <c r="AV6" s="20" t="s">
        <v>65</v>
      </c>
      <c r="AW6" s="20" t="s">
        <v>66</v>
      </c>
      <c r="AX6" s="20" t="s">
        <v>67</v>
      </c>
      <c r="AY6" s="54" t="s">
        <v>68</v>
      </c>
      <c r="AZ6" s="22" t="s">
        <v>81</v>
      </c>
      <c r="BA6" s="23" t="s">
        <v>82</v>
      </c>
      <c r="BB6" s="23" t="s">
        <v>83</v>
      </c>
      <c r="BC6" s="23" t="s">
        <v>84</v>
      </c>
      <c r="BD6" s="24" t="s">
        <v>85</v>
      </c>
    </row>
    <row r="7" spans="1:56" s="42" customFormat="1" ht="36.75" customHeight="1">
      <c r="A7" s="64" t="s">
        <v>8</v>
      </c>
      <c r="B7" s="52">
        <f>G7+Q7+AA7+AF7+AK7+AP7+AU7+AZ7+V7+L7</f>
        <v>3427.6</v>
      </c>
      <c r="C7" s="53">
        <f>H7+R7+AB7+AG7+AL7+AQ7+AV7+BA7+W7+M7</f>
        <v>5231.6</v>
      </c>
      <c r="D7" s="53">
        <f>I7+S7+AC7+AH7+AM7+AR7+AW7+BB7+X7+N7</f>
        <v>4474.300000000001</v>
      </c>
      <c r="E7" s="40">
        <f>IF(C7=0," ",IF(D7/C7*100&gt;200,"СВ.200",D7/C7))</f>
        <v>0.8552450493156971</v>
      </c>
      <c r="F7" s="41">
        <f>IF(B7=0," ",IF(D7/B7*100&gt;200,"СВ.200",D7/B7))</f>
        <v>1.3053740226397483</v>
      </c>
      <c r="G7" s="68">
        <v>525.5</v>
      </c>
      <c r="H7" s="69">
        <v>800</v>
      </c>
      <c r="I7" s="68">
        <v>852.4</v>
      </c>
      <c r="J7" s="40">
        <f>IF(H7=0," ",IF(I7/H7*100&gt;200,"СВ.200",I7/H7))</f>
        <v>1.0655</v>
      </c>
      <c r="K7" s="59">
        <f>IF(G7=0," ",IF(I7/G7*100&gt;200,"СВ.200",I7/G7))</f>
        <v>1.6220742150333016</v>
      </c>
      <c r="L7" s="79"/>
      <c r="M7" s="69">
        <v>142.5</v>
      </c>
      <c r="N7" s="68">
        <v>0.1</v>
      </c>
      <c r="O7" s="40">
        <f>IF(M7=0," ",IF(N7/M7*100&gt;200,"СВ.200",N7/M7))</f>
        <v>0.0007017543859649123</v>
      </c>
      <c r="P7" s="41" t="str">
        <f>IF(L7=0," ",IF(N7/L7*100&gt;200,"СВ.200",N7/L7))</f>
        <v> </v>
      </c>
      <c r="Q7" s="71">
        <v>364.7</v>
      </c>
      <c r="R7" s="69">
        <v>580.9</v>
      </c>
      <c r="S7" s="68">
        <v>580.9</v>
      </c>
      <c r="T7" s="40">
        <f>IF(R7=0," ",IF(S7/R7*100&gt;200,"СВ.200",S7/R7))</f>
        <v>1</v>
      </c>
      <c r="U7" s="41">
        <f>IF(Q7=0," ",IF(S7/Q7*100&gt;200,"СВ.200",S7/Q7))</f>
        <v>1.5928160131615026</v>
      </c>
      <c r="V7" s="71"/>
      <c r="W7" s="69"/>
      <c r="X7" s="68"/>
      <c r="Y7" s="40" t="str">
        <f>IF(W7=0," ",IF(X7/W7*100&gt;200,"СВ.200",X7/W7))</f>
        <v> </v>
      </c>
      <c r="Z7" s="41" t="str">
        <f>IF(V7=0," ",IF(X7/V7*100&gt;200,"СВ.200",X7/V7))</f>
        <v> </v>
      </c>
      <c r="AA7" s="70">
        <v>4.9</v>
      </c>
      <c r="AB7" s="69">
        <v>5.2</v>
      </c>
      <c r="AC7" s="68">
        <v>7.2</v>
      </c>
      <c r="AD7" s="40">
        <f>IF(AB7=0," ",IF(AC7/AB7*100&gt;200,"СВ.200",AC7/AB7))</f>
        <v>1.3846153846153846</v>
      </c>
      <c r="AE7" s="41">
        <f>IF(AA7=0," ",IF(AC7/AA7*100&gt;200,"СВ.200",AC7/AA7))</f>
        <v>1.4693877551020407</v>
      </c>
      <c r="AF7" s="68">
        <v>2409.6</v>
      </c>
      <c r="AG7" s="69">
        <v>3451.9</v>
      </c>
      <c r="AH7" s="68">
        <v>2752.1</v>
      </c>
      <c r="AI7" s="40">
        <f>IF(AG7=0," ",IF(AH7/AG7*100&gt;200,"СВ.200",AH7/AG7))</f>
        <v>0.7972710681074191</v>
      </c>
      <c r="AJ7" s="41">
        <f>IF(AF7=0," ",IF(AH7/AF7*100&gt;200,"СВ.200",AH7/AF7))</f>
        <v>1.1421397742363877</v>
      </c>
      <c r="AK7" s="70">
        <v>35</v>
      </c>
      <c r="AL7" s="69">
        <v>59</v>
      </c>
      <c r="AM7" s="68">
        <v>59</v>
      </c>
      <c r="AN7" s="40">
        <f>IF(AL7=0," ",IF(AM7/AL7*100&gt;200,"СВ.200",AM7/AL7))</f>
        <v>1</v>
      </c>
      <c r="AO7" s="41">
        <f>IF(AK7=0," ",IF(AM7/AK7*100&gt;200,"СВ.200",AM7/AK7))</f>
        <v>1.6857142857142857</v>
      </c>
      <c r="AP7" s="68">
        <v>20.1</v>
      </c>
      <c r="AQ7" s="69">
        <v>80</v>
      </c>
      <c r="AR7" s="68">
        <v>86.1</v>
      </c>
      <c r="AS7" s="40">
        <f>IF(AQ7=0," ",IF(AR7/AQ7*100&gt;200,"СВ.200",AR7/AQ7))</f>
        <v>1.07625</v>
      </c>
      <c r="AT7" s="41" t="str">
        <f>IF(AP7=0," ",IF(AR7/AP7*100&gt;200,"СВ.200",AR7/AP7))</f>
        <v>СВ.200</v>
      </c>
      <c r="AU7" s="70">
        <v>67.8</v>
      </c>
      <c r="AV7" s="69">
        <v>112.1</v>
      </c>
      <c r="AW7" s="68">
        <v>136.5</v>
      </c>
      <c r="AX7" s="40">
        <f>IF(AV7=0," ",IF(AW7/AV7*100&gt;200,"СВ.200",AW7/AV7))</f>
        <v>1.2176628010704729</v>
      </c>
      <c r="AY7" s="59" t="str">
        <f>IF(AU7=0," ",IF(AW7/AU7*100&gt;200,"СВ.200",AW7/AU7))</f>
        <v>СВ.200</v>
      </c>
      <c r="AZ7" s="70"/>
      <c r="BA7" s="69"/>
      <c r="BB7" s="68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9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68"/>
      <c r="H8" s="69"/>
      <c r="I8" s="68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79"/>
      <c r="M8" s="69"/>
      <c r="N8" s="68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1"/>
      <c r="R8" s="69"/>
      <c r="S8" s="68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1"/>
      <c r="W8" s="69"/>
      <c r="X8" s="68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0"/>
      <c r="AB8" s="69"/>
      <c r="AC8" s="68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68"/>
      <c r="AG8" s="69"/>
      <c r="AH8" s="68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0"/>
      <c r="AL8" s="69"/>
      <c r="AM8" s="68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68"/>
      <c r="AQ8" s="69"/>
      <c r="AR8" s="68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0"/>
      <c r="AV8" s="69"/>
      <c r="AW8" s="68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0"/>
      <c r="BA8" s="69"/>
      <c r="BB8" s="68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10</v>
      </c>
      <c r="B9" s="52">
        <f>G9+Q9+AA9+AF9+AK9+AP9+AU9+AZ9+V9</f>
        <v>930.0999999999999</v>
      </c>
      <c r="C9" s="53">
        <f>H9+R9+AB9+AG9+AL9+AQ9+AV9+BA9+W9</f>
        <v>904.0999999999999</v>
      </c>
      <c r="D9" s="53">
        <f>I9+S9+AC9+AH9+AM9+AR9+AW9+BB9+X9</f>
        <v>932.5000000000001</v>
      </c>
      <c r="E9" s="40">
        <f t="shared" si="0"/>
        <v>1.0314124543745162</v>
      </c>
      <c r="F9" s="41">
        <f t="shared" si="1"/>
        <v>1.002580367702398</v>
      </c>
      <c r="G9" s="68">
        <v>523.2</v>
      </c>
      <c r="H9" s="69">
        <v>520</v>
      </c>
      <c r="I9" s="68">
        <v>531.7</v>
      </c>
      <c r="J9" s="40">
        <f t="shared" si="2"/>
        <v>1.0225000000000002</v>
      </c>
      <c r="K9" s="59">
        <f t="shared" si="3"/>
        <v>1.0162461773700306</v>
      </c>
      <c r="L9" s="79"/>
      <c r="M9" s="69"/>
      <c r="N9" s="68"/>
      <c r="O9" s="40" t="str">
        <f t="shared" si="4"/>
        <v> </v>
      </c>
      <c r="P9" s="41" t="str">
        <f t="shared" si="5"/>
        <v> </v>
      </c>
      <c r="Q9" s="71"/>
      <c r="R9" s="69"/>
      <c r="S9" s="68"/>
      <c r="T9" s="40" t="str">
        <f t="shared" si="6"/>
        <v> </v>
      </c>
      <c r="U9" s="41" t="str">
        <f t="shared" si="7"/>
        <v> </v>
      </c>
      <c r="V9" s="71">
        <v>50.8</v>
      </c>
      <c r="W9" s="69">
        <v>65</v>
      </c>
      <c r="X9" s="68">
        <v>80</v>
      </c>
      <c r="Y9" s="40">
        <f t="shared" si="8"/>
        <v>1.2307692307692308</v>
      </c>
      <c r="Z9" s="41">
        <f t="shared" si="9"/>
        <v>1.5748031496062993</v>
      </c>
      <c r="AA9" s="70"/>
      <c r="AB9" s="69"/>
      <c r="AC9" s="68"/>
      <c r="AD9" s="40" t="str">
        <f t="shared" si="10"/>
        <v> </v>
      </c>
      <c r="AE9" s="41" t="str">
        <f t="shared" si="11"/>
        <v> </v>
      </c>
      <c r="AF9" s="68">
        <v>283.4</v>
      </c>
      <c r="AG9" s="69">
        <v>225.8</v>
      </c>
      <c r="AH9" s="68">
        <v>230.1</v>
      </c>
      <c r="AI9" s="40">
        <f t="shared" si="12"/>
        <v>1.0190434012400353</v>
      </c>
      <c r="AJ9" s="41">
        <f t="shared" si="13"/>
        <v>0.8119266055045872</v>
      </c>
      <c r="AK9" s="70"/>
      <c r="AL9" s="69"/>
      <c r="AM9" s="68"/>
      <c r="AN9" s="40" t="str">
        <f t="shared" si="14"/>
        <v> </v>
      </c>
      <c r="AO9" s="41" t="str">
        <f t="shared" si="15"/>
        <v> </v>
      </c>
      <c r="AP9" s="68">
        <v>45.3</v>
      </c>
      <c r="AQ9" s="69">
        <v>55.5</v>
      </c>
      <c r="AR9" s="68">
        <v>51.5</v>
      </c>
      <c r="AS9" s="40">
        <f t="shared" si="16"/>
        <v>0.9279279279279279</v>
      </c>
      <c r="AT9" s="41">
        <f t="shared" si="17"/>
        <v>1.1368653421633554</v>
      </c>
      <c r="AU9" s="70">
        <v>27.4</v>
      </c>
      <c r="AV9" s="69">
        <v>37.8</v>
      </c>
      <c r="AW9" s="68">
        <v>39.2</v>
      </c>
      <c r="AX9" s="40">
        <f t="shared" si="18"/>
        <v>1.0370370370370372</v>
      </c>
      <c r="AY9" s="59">
        <f t="shared" si="19"/>
        <v>1.4306569343065696</v>
      </c>
      <c r="AZ9" s="70"/>
      <c r="BA9" s="69"/>
      <c r="BB9" s="68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20</v>
      </c>
      <c r="B10" s="53">
        <f aca="true" t="shared" si="22" ref="B10:D11">G10+L10+Q10+V10+AA10+AF10+AK10+AP10+AU10+AZ10</f>
        <v>96.60000000000001</v>
      </c>
      <c r="C10" s="53">
        <f t="shared" si="22"/>
        <v>92.6</v>
      </c>
      <c r="D10" s="53">
        <f t="shared" si="22"/>
        <v>91.39999999999999</v>
      </c>
      <c r="E10" s="40">
        <f t="shared" si="0"/>
        <v>0.9870410367170626</v>
      </c>
      <c r="F10" s="41">
        <f t="shared" si="1"/>
        <v>0.9461697722567286</v>
      </c>
      <c r="G10" s="68"/>
      <c r="H10" s="69"/>
      <c r="I10" s="68"/>
      <c r="J10" s="40" t="str">
        <f t="shared" si="2"/>
        <v> </v>
      </c>
      <c r="K10" s="59" t="str">
        <f t="shared" si="3"/>
        <v> </v>
      </c>
      <c r="L10" s="79">
        <v>0.3</v>
      </c>
      <c r="M10" s="69">
        <v>1.6</v>
      </c>
      <c r="N10" s="68">
        <v>1.6</v>
      </c>
      <c r="O10" s="40">
        <f t="shared" si="4"/>
        <v>1</v>
      </c>
      <c r="P10" s="41" t="str">
        <f t="shared" si="5"/>
        <v>СВ.200</v>
      </c>
      <c r="Q10" s="71"/>
      <c r="R10" s="69"/>
      <c r="S10" s="68"/>
      <c r="T10" s="40" t="str">
        <f t="shared" si="6"/>
        <v> </v>
      </c>
      <c r="U10" s="41" t="str">
        <f t="shared" si="7"/>
        <v> </v>
      </c>
      <c r="V10" s="71"/>
      <c r="W10" s="69"/>
      <c r="X10" s="68"/>
      <c r="Y10" s="40" t="str">
        <f t="shared" si="8"/>
        <v> </v>
      </c>
      <c r="Z10" s="41" t="str">
        <f t="shared" si="9"/>
        <v> </v>
      </c>
      <c r="AA10" s="70"/>
      <c r="AB10" s="69"/>
      <c r="AC10" s="68"/>
      <c r="AD10" s="40" t="str">
        <f t="shared" si="10"/>
        <v> </v>
      </c>
      <c r="AE10" s="41" t="str">
        <f t="shared" si="11"/>
        <v> </v>
      </c>
      <c r="AF10" s="68">
        <v>6.1</v>
      </c>
      <c r="AG10" s="69">
        <v>8</v>
      </c>
      <c r="AH10" s="68">
        <v>8.5</v>
      </c>
      <c r="AI10" s="40">
        <f t="shared" si="12"/>
        <v>1.0625</v>
      </c>
      <c r="AJ10" s="41">
        <f t="shared" si="13"/>
        <v>1.3934426229508197</v>
      </c>
      <c r="AK10" s="70">
        <v>82.2</v>
      </c>
      <c r="AL10" s="69">
        <v>83</v>
      </c>
      <c r="AM10" s="68">
        <v>81.3</v>
      </c>
      <c r="AN10" s="40">
        <f t="shared" si="14"/>
        <v>0.9795180722891565</v>
      </c>
      <c r="AO10" s="41">
        <f t="shared" si="15"/>
        <v>0.9890510948905109</v>
      </c>
      <c r="AP10" s="68">
        <v>8</v>
      </c>
      <c r="AQ10" s="69"/>
      <c r="AR10" s="68"/>
      <c r="AS10" s="40" t="str">
        <f t="shared" si="16"/>
        <v> </v>
      </c>
      <c r="AT10" s="41">
        <f t="shared" si="17"/>
        <v>0</v>
      </c>
      <c r="AU10" s="70"/>
      <c r="AV10" s="69"/>
      <c r="AW10" s="68"/>
      <c r="AX10" s="40" t="str">
        <f t="shared" si="18"/>
        <v> </v>
      </c>
      <c r="AY10" s="59" t="str">
        <f t="shared" si="19"/>
        <v> </v>
      </c>
      <c r="AZ10" s="70"/>
      <c r="BA10" s="69"/>
      <c r="BB10" s="68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11</v>
      </c>
      <c r="B11" s="53">
        <f>G11+L11+Q11+V11+AA11+AF11+AK11+AP11+AU11+AZ11</f>
        <v>227.5</v>
      </c>
      <c r="C11" s="53">
        <f t="shared" si="22"/>
        <v>130.6</v>
      </c>
      <c r="D11" s="53">
        <f t="shared" si="22"/>
        <v>132.5</v>
      </c>
      <c r="E11" s="40">
        <f t="shared" si="0"/>
        <v>1.0145482388973968</v>
      </c>
      <c r="F11" s="41">
        <f t="shared" si="1"/>
        <v>0.5824175824175825</v>
      </c>
      <c r="G11" s="68"/>
      <c r="H11" s="69"/>
      <c r="I11" s="68"/>
      <c r="J11" s="40" t="str">
        <f t="shared" si="2"/>
        <v> </v>
      </c>
      <c r="K11" s="59" t="str">
        <f t="shared" si="3"/>
        <v> </v>
      </c>
      <c r="L11" s="79">
        <v>5.4</v>
      </c>
      <c r="M11" s="69">
        <v>6.9</v>
      </c>
      <c r="N11" s="68">
        <v>6.9</v>
      </c>
      <c r="O11" s="40">
        <f t="shared" si="4"/>
        <v>1</v>
      </c>
      <c r="P11" s="41">
        <f t="shared" si="5"/>
        <v>1.2777777777777777</v>
      </c>
      <c r="Q11" s="71"/>
      <c r="R11" s="69"/>
      <c r="S11" s="68"/>
      <c r="T11" s="40" t="str">
        <f t="shared" si="6"/>
        <v> </v>
      </c>
      <c r="U11" s="41" t="str">
        <f t="shared" si="7"/>
        <v> </v>
      </c>
      <c r="V11" s="71"/>
      <c r="W11" s="69"/>
      <c r="X11" s="68"/>
      <c r="Y11" s="40" t="str">
        <f t="shared" si="8"/>
        <v> </v>
      </c>
      <c r="Z11" s="41" t="str">
        <f t="shared" si="9"/>
        <v> </v>
      </c>
      <c r="AA11" s="70"/>
      <c r="AB11" s="69"/>
      <c r="AC11" s="68"/>
      <c r="AD11" s="40" t="str">
        <f t="shared" si="10"/>
        <v> </v>
      </c>
      <c r="AE11" s="41" t="str">
        <f t="shared" si="11"/>
        <v> </v>
      </c>
      <c r="AF11" s="68">
        <v>191.6</v>
      </c>
      <c r="AG11" s="69">
        <v>123.7</v>
      </c>
      <c r="AH11" s="68">
        <v>125.6</v>
      </c>
      <c r="AI11" s="40">
        <f t="shared" si="12"/>
        <v>1.01535974130962</v>
      </c>
      <c r="AJ11" s="41">
        <f t="shared" si="13"/>
        <v>0.6555323590814196</v>
      </c>
      <c r="AK11" s="70"/>
      <c r="AL11" s="69"/>
      <c r="AM11" s="68"/>
      <c r="AN11" s="40" t="str">
        <f t="shared" si="14"/>
        <v> </v>
      </c>
      <c r="AO11" s="41" t="str">
        <f t="shared" si="15"/>
        <v> </v>
      </c>
      <c r="AP11" s="68">
        <v>27.5</v>
      </c>
      <c r="AQ11" s="69"/>
      <c r="AR11" s="68"/>
      <c r="AS11" s="40" t="str">
        <f t="shared" si="16"/>
        <v> </v>
      </c>
      <c r="AT11" s="41">
        <f t="shared" si="17"/>
        <v>0</v>
      </c>
      <c r="AU11" s="70">
        <v>3</v>
      </c>
      <c r="AV11" s="69"/>
      <c r="AW11" s="68"/>
      <c r="AX11" s="40" t="str">
        <f t="shared" si="18"/>
        <v> </v>
      </c>
      <c r="AY11" s="59">
        <f t="shared" si="19"/>
        <v>0</v>
      </c>
      <c r="AZ11" s="70"/>
      <c r="BA11" s="69"/>
      <c r="BB11" s="68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>
      <c r="A12" s="64" t="s">
        <v>12</v>
      </c>
      <c r="B12" s="53">
        <f>G12+L12+Q12+V12+AA12+AF12+AK12+AP12+AU12+AZ12</f>
        <v>20.9</v>
      </c>
      <c r="C12" s="53">
        <f>H12+M12+R12+W12+AB12+AG12+AL12+AQ12+AV12+BA12</f>
        <v>23</v>
      </c>
      <c r="D12" s="53">
        <f>I12+N12+S12+X12+AC12+AH12+AM12+AR12+AW12+BB12</f>
        <v>24.1</v>
      </c>
      <c r="E12" s="40">
        <f t="shared" si="0"/>
        <v>1.047826086956522</v>
      </c>
      <c r="F12" s="41">
        <f t="shared" si="1"/>
        <v>1.15311004784689</v>
      </c>
      <c r="G12" s="68"/>
      <c r="H12" s="69"/>
      <c r="I12" s="68"/>
      <c r="J12" s="40" t="str">
        <f t="shared" si="2"/>
        <v> </v>
      </c>
      <c r="K12" s="59" t="str">
        <f t="shared" si="3"/>
        <v> </v>
      </c>
      <c r="L12" s="79">
        <v>5.9</v>
      </c>
      <c r="M12" s="69">
        <v>8</v>
      </c>
      <c r="N12" s="68">
        <v>8</v>
      </c>
      <c r="O12" s="40">
        <f t="shared" si="4"/>
        <v>1</v>
      </c>
      <c r="P12" s="41">
        <f t="shared" si="5"/>
        <v>1.3559322033898304</v>
      </c>
      <c r="Q12" s="71"/>
      <c r="R12" s="69"/>
      <c r="S12" s="68"/>
      <c r="T12" s="40" t="str">
        <f t="shared" si="6"/>
        <v> </v>
      </c>
      <c r="U12" s="41" t="str">
        <f t="shared" si="7"/>
        <v> </v>
      </c>
      <c r="V12" s="71"/>
      <c r="W12" s="69"/>
      <c r="X12" s="68"/>
      <c r="Y12" s="40" t="str">
        <f t="shared" si="8"/>
        <v> </v>
      </c>
      <c r="Z12" s="41" t="str">
        <f t="shared" si="9"/>
        <v> </v>
      </c>
      <c r="AA12" s="70"/>
      <c r="AB12" s="69"/>
      <c r="AC12" s="68"/>
      <c r="AD12" s="40" t="str">
        <f t="shared" si="10"/>
        <v> </v>
      </c>
      <c r="AE12" s="41" t="str">
        <f t="shared" si="11"/>
        <v> </v>
      </c>
      <c r="AF12" s="68">
        <v>15</v>
      </c>
      <c r="AG12" s="69">
        <v>15</v>
      </c>
      <c r="AH12" s="68">
        <v>16.1</v>
      </c>
      <c r="AI12" s="40">
        <f t="shared" si="12"/>
        <v>1.0733333333333335</v>
      </c>
      <c r="AJ12" s="41">
        <f t="shared" si="13"/>
        <v>1.0733333333333335</v>
      </c>
      <c r="AK12" s="70"/>
      <c r="AL12" s="69"/>
      <c r="AM12" s="68"/>
      <c r="AN12" s="40" t="str">
        <f t="shared" si="14"/>
        <v> </v>
      </c>
      <c r="AO12" s="41" t="str">
        <f t="shared" si="15"/>
        <v> </v>
      </c>
      <c r="AP12" s="68"/>
      <c r="AQ12" s="69"/>
      <c r="AR12" s="68"/>
      <c r="AS12" s="40" t="str">
        <f t="shared" si="16"/>
        <v> </v>
      </c>
      <c r="AT12" s="41" t="str">
        <f t="shared" si="17"/>
        <v> </v>
      </c>
      <c r="AU12" s="70"/>
      <c r="AV12" s="69"/>
      <c r="AW12" s="68"/>
      <c r="AX12" s="40" t="str">
        <f t="shared" si="18"/>
        <v> </v>
      </c>
      <c r="AY12" s="59" t="str">
        <f t="shared" si="19"/>
        <v> </v>
      </c>
      <c r="AZ12" s="70"/>
      <c r="BA12" s="69"/>
      <c r="BB12" s="68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13</v>
      </c>
      <c r="B13" s="58">
        <f>SUM(B9:B12)</f>
        <v>1275.1</v>
      </c>
      <c r="C13" s="44">
        <f>SUM(C9:C12)</f>
        <v>1150.3</v>
      </c>
      <c r="D13" s="44">
        <f>SUM(D9:D12)</f>
        <v>1180.5</v>
      </c>
      <c r="E13" s="46">
        <f t="shared" si="0"/>
        <v>1.0262540206902548</v>
      </c>
      <c r="F13" s="47">
        <f t="shared" si="1"/>
        <v>0.9258097404125167</v>
      </c>
      <c r="G13" s="56">
        <f>SUM(G9:G12)</f>
        <v>523.2</v>
      </c>
      <c r="H13" s="44">
        <f>SUM(H9:H12)</f>
        <v>520</v>
      </c>
      <c r="I13" s="45">
        <f>SUM(I9:I12)</f>
        <v>531.7</v>
      </c>
      <c r="J13" s="46">
        <f t="shared" si="2"/>
        <v>1.0225000000000002</v>
      </c>
      <c r="K13" s="60">
        <f t="shared" si="3"/>
        <v>1.0162461773700306</v>
      </c>
      <c r="L13" s="43">
        <f>SUM(L9:L12)</f>
        <v>11.600000000000001</v>
      </c>
      <c r="M13" s="44">
        <f>SUM(M9:M12)</f>
        <v>16.5</v>
      </c>
      <c r="N13" s="45">
        <f>SUM(N9:N12)</f>
        <v>16.5</v>
      </c>
      <c r="O13" s="46">
        <f t="shared" si="4"/>
        <v>1</v>
      </c>
      <c r="P13" s="47">
        <f t="shared" si="5"/>
        <v>1.4224137931034482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56">
        <f>SUM(V9:V12)</f>
        <v>50.8</v>
      </c>
      <c r="W13" s="44">
        <f>SUM(W9:W12)</f>
        <v>65</v>
      </c>
      <c r="X13" s="45">
        <f>SUM(X9:X12)</f>
        <v>80</v>
      </c>
      <c r="Y13" s="46">
        <f t="shared" si="8"/>
        <v>1.2307692307692308</v>
      </c>
      <c r="Z13" s="47">
        <f t="shared" si="9"/>
        <v>1.5748031496062993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496.1</v>
      </c>
      <c r="AG13" s="44">
        <f>SUM(AG9:AG12)</f>
        <v>372.5</v>
      </c>
      <c r="AH13" s="45">
        <f>SUM(AH9:AH12)</f>
        <v>380.3</v>
      </c>
      <c r="AI13" s="46">
        <f t="shared" si="12"/>
        <v>1.0209395973154363</v>
      </c>
      <c r="AJ13" s="47">
        <f t="shared" si="13"/>
        <v>0.7665793186857488</v>
      </c>
      <c r="AK13" s="43">
        <f>SUM(AK9:AK12)</f>
        <v>82.2</v>
      </c>
      <c r="AL13" s="44">
        <f>SUM(AL9:AL12)</f>
        <v>83</v>
      </c>
      <c r="AM13" s="45">
        <f>SUM(AM9:AM12)</f>
        <v>81.3</v>
      </c>
      <c r="AN13" s="46">
        <f t="shared" si="14"/>
        <v>0.9795180722891565</v>
      </c>
      <c r="AO13" s="47">
        <f t="shared" si="15"/>
        <v>0.9890510948905109</v>
      </c>
      <c r="AP13" s="43">
        <f>SUM(AP9:AP12)</f>
        <v>80.8</v>
      </c>
      <c r="AQ13" s="44">
        <f>SUM(AQ9:AQ12)</f>
        <v>55.5</v>
      </c>
      <c r="AR13" s="45">
        <f>SUM(AR9:AR12)</f>
        <v>51.5</v>
      </c>
      <c r="AS13" s="46">
        <f t="shared" si="16"/>
        <v>0.9279279279279279</v>
      </c>
      <c r="AT13" s="47">
        <f t="shared" si="17"/>
        <v>0.6373762376237624</v>
      </c>
      <c r="AU13" s="43">
        <f>SUM(AU9:AU12)</f>
        <v>30.4</v>
      </c>
      <c r="AV13" s="44">
        <f>SUM(AV9:AV12)</f>
        <v>37.8</v>
      </c>
      <c r="AW13" s="45">
        <f>SUM(AW9:AW12)</f>
        <v>39.2</v>
      </c>
      <c r="AX13" s="46">
        <f t="shared" si="18"/>
        <v>1.0370370370370372</v>
      </c>
      <c r="AY13" s="60">
        <f t="shared" si="19"/>
        <v>1.2894736842105265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thickBot="1">
      <c r="A14" s="66" t="s">
        <v>19</v>
      </c>
      <c r="B14" s="48">
        <f>B13+B7</f>
        <v>4702.7</v>
      </c>
      <c r="C14" s="49">
        <f>C13+C7</f>
        <v>6381.900000000001</v>
      </c>
      <c r="D14" s="49">
        <f>D13+D7</f>
        <v>5654.800000000001</v>
      </c>
      <c r="E14" s="50">
        <f t="shared" si="0"/>
        <v>0.8860684122283333</v>
      </c>
      <c r="F14" s="51">
        <f t="shared" si="1"/>
        <v>1.2024581623322774</v>
      </c>
      <c r="G14" s="57">
        <f>G13+G7</f>
        <v>1048.7</v>
      </c>
      <c r="H14" s="49">
        <f>H13+H7</f>
        <v>1320</v>
      </c>
      <c r="I14" s="49">
        <f>I13+I7</f>
        <v>1384.1</v>
      </c>
      <c r="J14" s="50">
        <f t="shared" si="2"/>
        <v>1.048560606060606</v>
      </c>
      <c r="K14" s="61">
        <f t="shared" si="3"/>
        <v>1.3198245446743586</v>
      </c>
      <c r="L14" s="48">
        <f>L13+L7</f>
        <v>11.600000000000001</v>
      </c>
      <c r="M14" s="49">
        <f>M13+M7</f>
        <v>159</v>
      </c>
      <c r="N14" s="49">
        <f>N13+N7</f>
        <v>16.6</v>
      </c>
      <c r="O14" s="50">
        <f t="shared" si="4"/>
        <v>0.10440251572327044</v>
      </c>
      <c r="P14" s="51">
        <f t="shared" si="5"/>
        <v>1.4310344827586206</v>
      </c>
      <c r="Q14" s="57">
        <f>Q13+Q7</f>
        <v>364.7</v>
      </c>
      <c r="R14" s="49">
        <f>R13+R7</f>
        <v>580.9</v>
      </c>
      <c r="S14" s="49">
        <f>S13+S7</f>
        <v>580.9</v>
      </c>
      <c r="T14" s="50">
        <f t="shared" si="6"/>
        <v>1</v>
      </c>
      <c r="U14" s="51">
        <f t="shared" si="7"/>
        <v>1.5928160131615026</v>
      </c>
      <c r="V14" s="57">
        <f>V13+V7</f>
        <v>50.8</v>
      </c>
      <c r="W14" s="49">
        <f>W13+W7</f>
        <v>65</v>
      </c>
      <c r="X14" s="49">
        <f>X13+X7</f>
        <v>80</v>
      </c>
      <c r="Y14" s="50">
        <f t="shared" si="8"/>
        <v>1.2307692307692308</v>
      </c>
      <c r="Z14" s="51">
        <f t="shared" si="9"/>
        <v>1.5748031496062993</v>
      </c>
      <c r="AA14" s="48">
        <f>AA13+AA7</f>
        <v>4.9</v>
      </c>
      <c r="AB14" s="49">
        <f>AB13+AB7</f>
        <v>5.2</v>
      </c>
      <c r="AC14" s="49">
        <f>AC13+AC7</f>
        <v>7.2</v>
      </c>
      <c r="AD14" s="50">
        <f t="shared" si="10"/>
        <v>1.3846153846153846</v>
      </c>
      <c r="AE14" s="51">
        <f t="shared" si="11"/>
        <v>1.4693877551020407</v>
      </c>
      <c r="AF14" s="48">
        <f>AF13+AF7</f>
        <v>2905.7</v>
      </c>
      <c r="AG14" s="49">
        <f>AG13+AG7</f>
        <v>3824.4</v>
      </c>
      <c r="AH14" s="49">
        <f>AH13+AH7</f>
        <v>3132.4</v>
      </c>
      <c r="AI14" s="50">
        <f t="shared" si="12"/>
        <v>0.8190565840393265</v>
      </c>
      <c r="AJ14" s="51">
        <f t="shared" si="13"/>
        <v>1.0780190659737758</v>
      </c>
      <c r="AK14" s="48">
        <f>AK13+AK7</f>
        <v>117.2</v>
      </c>
      <c r="AL14" s="49">
        <f>AL13+AL7</f>
        <v>142</v>
      </c>
      <c r="AM14" s="49">
        <f>AM13+AM7</f>
        <v>140.3</v>
      </c>
      <c r="AN14" s="50">
        <f t="shared" si="14"/>
        <v>0.9880281690140846</v>
      </c>
      <c r="AO14" s="51">
        <f t="shared" si="15"/>
        <v>1.197098976109215</v>
      </c>
      <c r="AP14" s="48">
        <f>AP13+AP7</f>
        <v>100.9</v>
      </c>
      <c r="AQ14" s="49">
        <f>AQ13+AQ7</f>
        <v>135.5</v>
      </c>
      <c r="AR14" s="49">
        <f>AR13+AR7</f>
        <v>137.6</v>
      </c>
      <c r="AS14" s="50">
        <f t="shared" si="16"/>
        <v>1.0154981549815498</v>
      </c>
      <c r="AT14" s="51">
        <f t="shared" si="17"/>
        <v>1.3637264618434093</v>
      </c>
      <c r="AU14" s="48">
        <f>AU13+AU7</f>
        <v>98.19999999999999</v>
      </c>
      <c r="AV14" s="49">
        <f>AV13+AV7</f>
        <v>149.89999999999998</v>
      </c>
      <c r="AW14" s="49">
        <f>AW13+AW7</f>
        <v>175.7</v>
      </c>
      <c r="AX14" s="50">
        <f t="shared" si="18"/>
        <v>1.1721147431621082</v>
      </c>
      <c r="AY14" s="61">
        <f t="shared" si="19"/>
        <v>1.789205702647658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2">
      <selection activeCell="D10" sqref="D10:D12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10" t="s">
        <v>87</v>
      </c>
      <c r="B2" s="111"/>
      <c r="C2" s="111"/>
      <c r="D2" s="111"/>
      <c r="E2" s="111"/>
      <c r="F2" s="111"/>
    </row>
    <row r="3" spans="1:6" ht="15" thickBot="1">
      <c r="A3" s="1" t="s">
        <v>94</v>
      </c>
      <c r="B3" s="1"/>
      <c r="C3" s="1"/>
      <c r="D3" s="1"/>
      <c r="E3" s="1"/>
      <c r="F3" s="1" t="s">
        <v>70</v>
      </c>
    </row>
    <row r="4" spans="1:6" ht="23.25" customHeight="1">
      <c r="A4" s="108"/>
      <c r="B4" s="105" t="s">
        <v>71</v>
      </c>
      <c r="C4" s="106"/>
      <c r="D4" s="106"/>
      <c r="E4" s="106"/>
      <c r="F4" s="107"/>
    </row>
    <row r="5" spans="1:6" ht="63.75" customHeight="1">
      <c r="A5" s="109"/>
      <c r="B5" s="16" t="s">
        <v>98</v>
      </c>
      <c r="C5" s="17" t="s">
        <v>88</v>
      </c>
      <c r="D5" s="17" t="s">
        <v>95</v>
      </c>
      <c r="E5" s="17" t="s">
        <v>96</v>
      </c>
      <c r="F5" s="18" t="s">
        <v>89</v>
      </c>
    </row>
    <row r="6" spans="1:6" s="15" customFormat="1" ht="14.25">
      <c r="A6" s="82">
        <v>1</v>
      </c>
      <c r="B6" s="86">
        <v>2</v>
      </c>
      <c r="C6" s="20">
        <v>3</v>
      </c>
      <c r="D6" s="20">
        <v>4</v>
      </c>
      <c r="E6" s="20" t="s">
        <v>22</v>
      </c>
      <c r="F6" s="21" t="s">
        <v>23</v>
      </c>
    </row>
    <row r="7" spans="1:6" s="42" customFormat="1" ht="36.75" customHeight="1">
      <c r="A7" s="83" t="s">
        <v>8</v>
      </c>
      <c r="B7" s="29">
        <f>налоговые!B7+неналоговые!B7</f>
        <v>10807.9</v>
      </c>
      <c r="C7" s="30">
        <f>налоговые!C7+неналоговые!C7</f>
        <v>15682.2</v>
      </c>
      <c r="D7" s="30">
        <f>налоговые!D7+неналоговые!D7</f>
        <v>14864.2</v>
      </c>
      <c r="E7" s="40">
        <f>IF(C7=0," ",IF(D7/C7*100&gt;200,"СВ.200",D7/C7))</f>
        <v>0.9478389511675658</v>
      </c>
      <c r="F7" s="41">
        <f>IF(B7=0," ",IF(D7/B7*100&gt;200,"СВ.200",D7/B7))</f>
        <v>1.3753088018949102</v>
      </c>
    </row>
    <row r="8" spans="1:6" s="42" customFormat="1" ht="34.5" customHeight="1">
      <c r="A8" s="83" t="s">
        <v>9</v>
      </c>
      <c r="B8" s="29"/>
      <c r="C8" s="30"/>
      <c r="D8" s="30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83" t="s">
        <v>10</v>
      </c>
      <c r="B9" s="29">
        <f>налоговые!B9+неналоговые!B9</f>
        <v>8910.2</v>
      </c>
      <c r="C9" s="30">
        <f>налоговые!C9+неналоговые!C9</f>
        <v>8569.1</v>
      </c>
      <c r="D9" s="30">
        <f>налоговые!D9+неналоговые!D9</f>
        <v>9072.7</v>
      </c>
      <c r="E9" s="40">
        <f t="shared" si="0"/>
        <v>1.0587692989928932</v>
      </c>
      <c r="F9" s="41">
        <f t="shared" si="1"/>
        <v>1.0182375255325358</v>
      </c>
    </row>
    <row r="10" spans="1:6" s="42" customFormat="1" ht="27.75" customHeight="1">
      <c r="A10" s="83" t="s">
        <v>20</v>
      </c>
      <c r="B10" s="29">
        <f>налоговые!B10+неналоговые!B10</f>
        <v>172.5</v>
      </c>
      <c r="C10" s="30">
        <f>налоговые!C10+неналоговые!C10</f>
        <v>166.6</v>
      </c>
      <c r="D10" s="30">
        <f>налоговые!D10+неналоговые!D10</f>
        <v>166.89999999999998</v>
      </c>
      <c r="E10" s="40">
        <f t="shared" si="0"/>
        <v>1.0018007202881152</v>
      </c>
      <c r="F10" s="41">
        <f>IF(B10=0," ",IF(D10/B10*100&gt;200,"СВ.200",D10/B10))</f>
        <v>0.9675362318840578</v>
      </c>
    </row>
    <row r="11" spans="1:6" s="42" customFormat="1" ht="23.25" customHeight="1">
      <c r="A11" s="83" t="s">
        <v>11</v>
      </c>
      <c r="B11" s="29">
        <f>налоговые!B11+неналоговые!B11</f>
        <v>733.9</v>
      </c>
      <c r="C11" s="30">
        <f>налоговые!C11+неналоговые!C11</f>
        <v>513.3000000000001</v>
      </c>
      <c r="D11" s="30">
        <f>налоговые!D11+неналоговые!D11</f>
        <v>567.9</v>
      </c>
      <c r="E11" s="40">
        <f t="shared" si="0"/>
        <v>1.1063705435417883</v>
      </c>
      <c r="F11" s="41">
        <f t="shared" si="1"/>
        <v>0.7738111459326884</v>
      </c>
    </row>
    <row r="12" spans="1:6" s="42" customFormat="1" ht="23.25" customHeight="1">
      <c r="A12" s="83" t="s">
        <v>12</v>
      </c>
      <c r="B12" s="29">
        <f>налоговые!B12+неналоговые!B12</f>
        <v>156.1</v>
      </c>
      <c r="C12" s="30">
        <f>налоговые!C12+неналоговые!C12</f>
        <v>160</v>
      </c>
      <c r="D12" s="30">
        <f>налоговые!D12+неналоговые!D12</f>
        <v>173.2</v>
      </c>
      <c r="E12" s="40">
        <f t="shared" si="0"/>
        <v>1.0825</v>
      </c>
      <c r="F12" s="41">
        <f t="shared" si="1"/>
        <v>1.1095451633568225</v>
      </c>
    </row>
    <row r="13" spans="1:6" s="42" customFormat="1" ht="35.25" customHeight="1">
      <c r="A13" s="84" t="s">
        <v>13</v>
      </c>
      <c r="B13" s="58">
        <f>SUM(B9:B12)</f>
        <v>9972.7</v>
      </c>
      <c r="C13" s="44">
        <f>SUM(C9:C12)</f>
        <v>9409</v>
      </c>
      <c r="D13" s="44">
        <f>SUM(D9:D12)</f>
        <v>9980.7</v>
      </c>
      <c r="E13" s="46">
        <f t="shared" si="0"/>
        <v>1.0607609735359762</v>
      </c>
      <c r="F13" s="47">
        <f t="shared" si="1"/>
        <v>1.0008021899786417</v>
      </c>
    </row>
    <row r="14" spans="1:6" s="42" customFormat="1" ht="24.75" customHeight="1" thickBot="1">
      <c r="A14" s="85" t="s">
        <v>19</v>
      </c>
      <c r="B14" s="48">
        <f>B13+B7</f>
        <v>20780.6</v>
      </c>
      <c r="C14" s="49">
        <f>C13+C7</f>
        <v>25091.2</v>
      </c>
      <c r="D14" s="49">
        <f>D13+D7</f>
        <v>24844.9</v>
      </c>
      <c r="E14" s="50">
        <f t="shared" si="0"/>
        <v>0.9901838094630787</v>
      </c>
      <c r="F14" s="51">
        <f t="shared" si="1"/>
        <v>1.1955814557808726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2020-01-20T07:04:18Z</cp:lastPrinted>
  <dcterms:created xsi:type="dcterms:W3CDTF">2011-10-21T06:26:35Z</dcterms:created>
  <dcterms:modified xsi:type="dcterms:W3CDTF">2020-01-21T06:44:16Z</dcterms:modified>
  <cp:category/>
  <cp:version/>
  <cp:contentType/>
  <cp:contentStatus/>
</cp:coreProperties>
</file>