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неналоговые'!$B:$B</definedName>
    <definedName name="_xlnm.Print_Titles" localSheetId="0">'налоговые'!$A:$A</definedName>
    <definedName name="_xlnm.Print_Titles" localSheetId="1">'неналоговые'!$A:$A</definedName>
    <definedName name="_xlnm.Print_Area" localSheetId="1">'неналоговые'!$A$1:$U$40</definedName>
  </definedNames>
  <calcPr fullCalcOnLoad="1"/>
</workbook>
</file>

<file path=xl/sharedStrings.xml><?xml version="1.0" encoding="utf-8"?>
<sst xmlns="http://schemas.openxmlformats.org/spreadsheetml/2006/main" count="252" uniqueCount="102">
  <si>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</si>
  <si>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</si>
  <si>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</si>
  <si>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</si>
  <si>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</si>
  <si>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</si>
  <si>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</si>
  <si>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</si>
  <si>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</si>
  <si>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</si>
  <si>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</si>
  <si>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</si>
  <si>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</si>
  <si>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</si>
  <si>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</si>
  <si>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</si>
  <si>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</si>
  <si>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</si>
  <si>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</si>
  <si>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</si>
  <si>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</si>
  <si>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</si>
  <si>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</si>
  <si>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</si>
  <si>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</si>
  <si>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</si>
  <si>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</si>
  <si>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</si>
  <si>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</si>
  <si>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</si>
  <si>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</si>
  <si>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</si>
  <si>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</si>
  <si>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</si>
  <si>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</si>
  <si>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</si>
  <si>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</si>
  <si>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</si>
  <si>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</si>
  <si>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</si>
  <si>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</si>
  <si>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</si>
  <si>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</si>
  <si>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</si>
  <si>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</si>
  <si>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</si>
  <si>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</si>
  <si>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</si>
  <si>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</si>
  <si>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</si>
  <si>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</si>
  <si>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</si>
  <si>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</si>
  <si>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</si>
  <si>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</si>
  <si>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</si>
  <si>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</si>
  <si>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</si>
  <si>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</si>
  <si>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</si>
  <si>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</si>
  <si>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</si>
  <si>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</si>
  <si>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</si>
  <si>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</si>
  <si>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</si>
  <si>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</si>
  <si>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</si>
  <si>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</si>
  <si>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</si>
  <si>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</si>
  <si>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</si>
  <si>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</si>
  <si>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</si>
  <si>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</si>
  <si>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</si>
  <si>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</si>
  <si>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</si>
  <si>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</si>
  <si>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</si>
  <si>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</si>
  <si>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</si>
  <si>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Аренда земли, находящейся в собственности муниципального района</t>
  </si>
  <si>
    <t>52</t>
  </si>
  <si>
    <t>53</t>
  </si>
  <si>
    <t>54</t>
  </si>
  <si>
    <t>55</t>
  </si>
  <si>
    <t>56</t>
  </si>
  <si>
    <t>план на 2018 год</t>
  </si>
  <si>
    <t>темп роста (снижения) поступлений 2018/2017</t>
  </si>
  <si>
    <t>Исполнение бюджетных назначений по налоговым доходам в 2018 году, динамика поступления в 2017-2018 годах</t>
  </si>
  <si>
    <t>Исполнение бюджетных назначений по неналоговым доходам в 2018 году, динамика поступления в 2017-2018 годах</t>
  </si>
  <si>
    <t xml:space="preserve">темп роста (снижения) поступлений 2018/2017 </t>
  </si>
  <si>
    <t>Исполнение бюджетных назначений по налоговым и неналоговым доходам в 2018 году, динамика поступления в 2017-2018 годах</t>
  </si>
  <si>
    <t>по состоянию на 01.10.2018</t>
  </si>
  <si>
    <t>Патентная система налогооблажения</t>
  </si>
  <si>
    <t>по состоянию на 01.01.2019</t>
  </si>
  <si>
    <t xml:space="preserve">исполнено на 01.01.2018 </t>
  </si>
  <si>
    <t>исполнено на 01.01.2019</t>
  </si>
  <si>
    <t>% исполнено на 01.01.2019</t>
  </si>
  <si>
    <t>исполнено на 01.01.2018</t>
  </si>
  <si>
    <t>% исполнения на 01.01.2019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</si>
</sst>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0" fontId="37" fillId="33" borderId="0" xfId="0" applyFont="1" applyFill="1" applyBorder="1" applyAlignment="1">
      <alignment vertical="top" wrapText="1"/>
    </xf>
    <xf numFmtId="165" fontId="37" fillId="33" borderId="0" xfId="0" applyNumberFormat="1" applyFont="1" applyFill="1" applyBorder="1" applyAlignment="1">
      <alignment horizontal="right" vertical="top"/>
    </xf>
    <xf numFmtId="164" fontId="37" fillId="33" borderId="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7" fillId="6" borderId="26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37" fillId="6" borderId="29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3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4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140625" defaultRowHeight="15"/>
  <cols>
    <col min="1" max="1" width="15.8515625" style="0" customWidth="1"/>
    <col min="2" max="2" width="10.8515625" style="0" customWidth="1"/>
    <col min="3" max="3" width="8.7109375" style="0" customWidth="1"/>
    <col min="4" max="4" width="11.57421875" style="0" customWidth="1"/>
    <col min="5" max="5" width="11.140625" style="0" customWidth="1"/>
    <col min="6" max="6" width="13.7109375" style="0" customWidth="1"/>
    <col min="7" max="7" width="10.8515625" style="0" customWidth="1"/>
    <col min="8" max="8" width="8.7109375" style="0" customWidth="1"/>
    <col min="9" max="9" width="11.00390625" style="0" customWidth="1"/>
    <col min="10" max="10" width="10.8515625" style="0" customWidth="1"/>
    <col min="11" max="11" width="12.57421875" style="0" customWidth="1"/>
    <col min="12" max="12" width="11.140625" style="0" customWidth="1"/>
    <col min="13" max="13" width="10.421875" style="0" customWidth="1"/>
    <col min="14" max="14" width="12.421875" style="0" customWidth="1"/>
    <col min="15" max="15" width="11.57421875" style="0" customWidth="1"/>
    <col min="16" max="16" width="13.0039062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710937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00390625" style="0" customWidth="1"/>
    <col min="29" max="29" width="10.00390625" style="0" customWidth="1"/>
    <col min="30" max="30" width="11.421875" style="0" customWidth="1"/>
    <col min="31" max="31" width="12.00390625" style="0" customWidth="1"/>
    <col min="32" max="32" width="10.00390625" style="0" customWidth="1"/>
    <col min="34" max="34" width="10.00390625" style="0" customWidth="1"/>
    <col min="35" max="35" width="11.421875" style="0" customWidth="1"/>
    <col min="36" max="36" width="12.00390625" style="0" customWidth="1"/>
    <col min="37" max="37" width="9.8515625" style="0" hidden="1" customWidth="1"/>
    <col min="38" max="38" width="0" style="0" hidden="1" customWidth="1"/>
    <col min="39" max="39" width="9.8515625" style="0" hidden="1" customWidth="1"/>
    <col min="40" max="40" width="11.00390625" style="0" hidden="1" customWidth="1"/>
    <col min="41" max="41" width="13.140625" style="0" hidden="1" customWidth="1"/>
    <col min="42" max="42" width="10.00390625" style="0" customWidth="1"/>
    <col min="43" max="43" width="8.57421875" style="0" customWidth="1"/>
    <col min="44" max="44" width="9.8515625" style="0" customWidth="1"/>
    <col min="45" max="45" width="10.8515625" style="0" customWidth="1"/>
    <col min="46" max="46" width="12.00390625" style="0" customWidth="1"/>
    <col min="47" max="47" width="10.140625" style="0" customWidth="1"/>
    <col min="48" max="48" width="8.421875" style="0" customWidth="1"/>
    <col min="49" max="49" width="10.421875" style="0" customWidth="1"/>
    <col min="50" max="50" width="11.8515625" style="0" customWidth="1"/>
    <col min="51" max="51" width="12.140625" style="0" customWidth="1"/>
    <col min="52" max="52" width="10.7109375" style="0" customWidth="1"/>
    <col min="53" max="53" width="8.421875" style="0" customWidth="1"/>
    <col min="54" max="54" width="10.140625" style="0" customWidth="1"/>
    <col min="55" max="55" width="10.8515625" style="0" customWidth="1"/>
    <col min="56" max="56" width="13.00390625" style="0" customWidth="1"/>
  </cols>
  <sheetData>
    <row r="1" ht="6.75" customHeight="1"/>
    <row r="2" spans="2:54" ht="17.25">
      <c r="B2" s="90" t="s">
        <v>90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 thickBot="1">
      <c r="A3" s="1"/>
      <c r="B3" s="1" t="s">
        <v>96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21" ht="14.25">
      <c r="A4" s="98"/>
      <c r="B4" s="100" t="s">
        <v>0</v>
      </c>
      <c r="C4" s="101"/>
      <c r="D4" s="101"/>
      <c r="E4" s="101"/>
      <c r="F4" s="102"/>
      <c r="G4" s="92" t="s">
        <v>1</v>
      </c>
      <c r="H4" s="93"/>
      <c r="I4" s="93"/>
      <c r="J4" s="94"/>
      <c r="K4" s="94"/>
      <c r="L4" s="92" t="s">
        <v>80</v>
      </c>
      <c r="M4" s="93"/>
      <c r="N4" s="93"/>
      <c r="O4" s="94"/>
      <c r="P4" s="95"/>
      <c r="Q4" s="93" t="s">
        <v>2</v>
      </c>
      <c r="R4" s="93"/>
      <c r="S4" s="93"/>
      <c r="T4" s="94"/>
      <c r="U4" s="95"/>
    </row>
    <row r="5" spans="1:21" ht="57.75" customHeight="1">
      <c r="A5" s="99"/>
      <c r="B5" s="2" t="s">
        <v>97</v>
      </c>
      <c r="C5" s="3" t="s">
        <v>88</v>
      </c>
      <c r="D5" s="3" t="s">
        <v>98</v>
      </c>
      <c r="E5" s="3" t="s">
        <v>99</v>
      </c>
      <c r="F5" s="4" t="s">
        <v>89</v>
      </c>
      <c r="G5" s="2" t="str">
        <f>B5</f>
        <v>исполнено на 01.01.2018 </v>
      </c>
      <c r="H5" s="3" t="s">
        <v>88</v>
      </c>
      <c r="I5" s="3" t="str">
        <f>D5</f>
        <v>исполнено на 01.01.2019</v>
      </c>
      <c r="J5" s="3" t="str">
        <f>E5</f>
        <v>% исполнено на 01.01.2019</v>
      </c>
      <c r="K5" s="4" t="s">
        <v>89</v>
      </c>
      <c r="L5" s="2" t="str">
        <f>G5</f>
        <v>исполнено на 01.01.2018 </v>
      </c>
      <c r="M5" s="3" t="s">
        <v>88</v>
      </c>
      <c r="N5" s="3" t="str">
        <f>I5</f>
        <v>исполнено на 01.01.2019</v>
      </c>
      <c r="O5" s="3" t="str">
        <f>J5</f>
        <v>% исполнено на 01.01.2019</v>
      </c>
      <c r="P5" s="4" t="s">
        <v>89</v>
      </c>
      <c r="Q5" s="2" t="str">
        <f>L5</f>
        <v>исполнено на 01.01.2018 </v>
      </c>
      <c r="R5" s="3" t="s">
        <v>88</v>
      </c>
      <c r="S5" s="3" t="str">
        <f>N5</f>
        <v>исполнено на 01.01.2019</v>
      </c>
      <c r="T5" s="3" t="str">
        <f>O5</f>
        <v>% исполнено на 01.01.2019</v>
      </c>
      <c r="U5" s="4" t="s">
        <v>89</v>
      </c>
    </row>
    <row r="6" spans="1:21" ht="14.25">
      <c r="A6" s="11">
        <v>1</v>
      </c>
      <c r="B6" s="12">
        <v>2</v>
      </c>
      <c r="C6" s="12">
        <v>3</v>
      </c>
      <c r="D6" s="13">
        <v>4</v>
      </c>
      <c r="E6" s="13" t="s">
        <v>23</v>
      </c>
      <c r="F6" s="14" t="s">
        <v>24</v>
      </c>
      <c r="G6" s="8" t="s">
        <v>25</v>
      </c>
      <c r="H6" s="9" t="s">
        <v>26</v>
      </c>
      <c r="I6" s="9" t="s">
        <v>27</v>
      </c>
      <c r="J6" s="9" t="s">
        <v>28</v>
      </c>
      <c r="K6" s="77" t="s">
        <v>29</v>
      </c>
      <c r="L6" s="8" t="s">
        <v>30</v>
      </c>
      <c r="M6" s="9" t="s">
        <v>31</v>
      </c>
      <c r="N6" s="9" t="s">
        <v>32</v>
      </c>
      <c r="O6" s="9" t="s">
        <v>33</v>
      </c>
      <c r="P6" s="10" t="s">
        <v>34</v>
      </c>
      <c r="Q6" s="81" t="s">
        <v>35</v>
      </c>
      <c r="R6" s="9" t="s">
        <v>36</v>
      </c>
      <c r="S6" s="9" t="s">
        <v>37</v>
      </c>
      <c r="T6" s="9" t="s">
        <v>38</v>
      </c>
      <c r="U6" s="10" t="s">
        <v>39</v>
      </c>
    </row>
    <row r="7" spans="1:21" ht="29.25" customHeight="1">
      <c r="A7" s="5" t="s">
        <v>9</v>
      </c>
      <c r="B7" s="25">
        <f>G7+Q7+B20+L20+Q20+B33+G33+L33+L7+G20</f>
        <v>9610</v>
      </c>
      <c r="C7" s="26">
        <f>H7+R7+C20+M20+R20+C33+H33+M33+M7+H20</f>
        <v>10011</v>
      </c>
      <c r="D7" s="26">
        <f>I7+S7+D20+N20+S20+D33+I33+N33+N7+I20</f>
        <v>10260.2</v>
      </c>
      <c r="E7" s="27">
        <f>IF(C7=0," ",IF(D7/C7*100&gt;200,"СВ.200",D7/C7))</f>
        <v>1.024892618120068</v>
      </c>
      <c r="F7" s="28">
        <f>IF(B7=0," ",IF(D7/B7*100&gt;200,"СВ.200",D7/B7))</f>
        <v>1.0676586888657649</v>
      </c>
      <c r="G7" s="30">
        <v>4883.6</v>
      </c>
      <c r="H7" s="30">
        <v>5331.1</v>
      </c>
      <c r="I7" s="30">
        <v>5627.8</v>
      </c>
      <c r="J7" s="27">
        <f aca="true" t="shared" si="0" ref="J7:J14">IF(H7=0," ",IF(I7/H7*100&gt;200,"СВ.200",I7/H7))</f>
        <v>1.0556545553450507</v>
      </c>
      <c r="K7" s="78">
        <f aca="true" t="shared" si="1" ref="K7:K14">IF(G7=0," ",IF(I7/G7*100&gt;200,"СВ.200",I7/G7))</f>
        <v>1.152387582930625</v>
      </c>
      <c r="L7" s="29">
        <v>3640.7</v>
      </c>
      <c r="M7" s="30">
        <v>3599.5</v>
      </c>
      <c r="N7" s="30">
        <v>3644.2</v>
      </c>
      <c r="O7" s="27">
        <f aca="true" t="shared" si="2" ref="O7:O14">IF(M7=0," ",IF(N7/M7*100&gt;200,"СВ.200",N7/M7))</f>
        <v>1.0124183914432558</v>
      </c>
      <c r="P7" s="28">
        <f aca="true" t="shared" si="3" ref="P7:P14">IF(L7=0," ",IF(N7/L7*100&gt;200,"СВ.200",N7/L7))</f>
        <v>1.0009613535858488</v>
      </c>
      <c r="Q7" s="68">
        <v>906.6</v>
      </c>
      <c r="R7" s="30">
        <v>798</v>
      </c>
      <c r="S7" s="30">
        <v>694.9</v>
      </c>
      <c r="T7" s="27">
        <f>IF(R7=0," ",IF(S7/R7*100&gt;200,"СВ.200",S7/R7))</f>
        <v>0.8708020050125314</v>
      </c>
      <c r="U7" s="28">
        <f>IF(Q7=0," ",IF(S7/Q7*100&gt;200,"СВ.200",S7/Q7))</f>
        <v>0.7664901831016986</v>
      </c>
    </row>
    <row r="8" spans="1:21" ht="40.5" customHeight="1">
      <c r="A8" s="5" t="s">
        <v>10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8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8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</row>
    <row r="9" spans="1:21" ht="27" customHeight="1">
      <c r="A9" s="5" t="s">
        <v>11</v>
      </c>
      <c r="B9" s="25">
        <f aca="true" t="shared" si="8" ref="B9:C12">G9+Q9+B22+L22+Q22+B35+G35+L35+L9+G22</f>
        <v>7232.4</v>
      </c>
      <c r="C9" s="26">
        <f t="shared" si="8"/>
        <v>7250.5</v>
      </c>
      <c r="D9" s="26">
        <f>I9+S9+D22+N22+S22+D35+I35+N35+N9</f>
        <v>7980.000000000001</v>
      </c>
      <c r="E9" s="27">
        <f t="shared" si="4"/>
        <v>1.1006137507758087</v>
      </c>
      <c r="F9" s="28">
        <f t="shared" si="5"/>
        <v>1.1033681765389085</v>
      </c>
      <c r="G9" s="30">
        <v>6042.7</v>
      </c>
      <c r="H9" s="30">
        <v>6109</v>
      </c>
      <c r="I9" s="30">
        <v>6812.3</v>
      </c>
      <c r="J9" s="27">
        <f t="shared" si="0"/>
        <v>1.1151252250777541</v>
      </c>
      <c r="K9" s="78">
        <f t="shared" si="1"/>
        <v>1.1273602859648832</v>
      </c>
      <c r="L9" s="29">
        <v>493.9</v>
      </c>
      <c r="M9" s="30">
        <v>532.4</v>
      </c>
      <c r="N9" s="30">
        <v>539</v>
      </c>
      <c r="O9" s="27">
        <f t="shared" si="2"/>
        <v>1.012396694214876</v>
      </c>
      <c r="P9" s="28">
        <f t="shared" si="3"/>
        <v>1.091314031180401</v>
      </c>
      <c r="Q9" s="68">
        <v>0</v>
      </c>
      <c r="R9" s="30">
        <v>0</v>
      </c>
      <c r="S9" s="30">
        <v>0</v>
      </c>
      <c r="T9" s="27" t="str">
        <f t="shared" si="6"/>
        <v> </v>
      </c>
      <c r="U9" s="28" t="str">
        <f t="shared" si="7"/>
        <v> </v>
      </c>
    </row>
    <row r="10" spans="1:21" ht="16.5" customHeight="1">
      <c r="A10" s="5" t="s">
        <v>21</v>
      </c>
      <c r="B10" s="25">
        <f t="shared" si="8"/>
        <v>140.5</v>
      </c>
      <c r="C10" s="26">
        <f t="shared" si="8"/>
        <v>91.7</v>
      </c>
      <c r="D10" s="26">
        <f>I10+S10+D23+N23+S23+D36+I36+N36+N10</f>
        <v>75.9</v>
      </c>
      <c r="E10" s="27">
        <f t="shared" si="4"/>
        <v>0.8276990185387132</v>
      </c>
      <c r="F10" s="28">
        <f t="shared" si="5"/>
        <v>0.5402135231316726</v>
      </c>
      <c r="G10" s="30">
        <v>15.5</v>
      </c>
      <c r="H10" s="30">
        <v>15</v>
      </c>
      <c r="I10" s="30">
        <v>21.7</v>
      </c>
      <c r="J10" s="27">
        <f t="shared" si="0"/>
        <v>1.4466666666666665</v>
      </c>
      <c r="K10" s="78">
        <f t="shared" si="1"/>
        <v>1.4</v>
      </c>
      <c r="L10" s="29">
        <v>0</v>
      </c>
      <c r="M10" s="30">
        <v>0</v>
      </c>
      <c r="N10" s="30">
        <v>0</v>
      </c>
      <c r="O10" s="27" t="str">
        <f t="shared" si="2"/>
        <v> </v>
      </c>
      <c r="P10" s="28" t="str">
        <f t="shared" si="3"/>
        <v> </v>
      </c>
      <c r="Q10" s="68">
        <v>0</v>
      </c>
      <c r="R10" s="30">
        <v>0</v>
      </c>
      <c r="S10" s="30">
        <v>0</v>
      </c>
      <c r="T10" s="27" t="str">
        <f t="shared" si="6"/>
        <v> </v>
      </c>
      <c r="U10" s="28" t="str">
        <f t="shared" si="7"/>
        <v> </v>
      </c>
    </row>
    <row r="11" spans="1:21" ht="17.25" customHeight="1">
      <c r="A11" s="5" t="s">
        <v>12</v>
      </c>
      <c r="B11" s="25">
        <f t="shared" si="8"/>
        <v>511.80000000000007</v>
      </c>
      <c r="C11" s="26">
        <f>H11+R11+C24+M24+R24+C37+H37+M37+M11+H24</f>
        <v>484.4</v>
      </c>
      <c r="D11" s="26">
        <f>I11+S11+D24+N24+S24+D37+I37+N37+N11</f>
        <v>506.59999999999997</v>
      </c>
      <c r="E11" s="27">
        <f t="shared" si="4"/>
        <v>1.045829892650702</v>
      </c>
      <c r="F11" s="28">
        <f t="shared" si="5"/>
        <v>0.9898397811645172</v>
      </c>
      <c r="G11" s="30">
        <v>81.5</v>
      </c>
      <c r="H11" s="30">
        <v>90.4</v>
      </c>
      <c r="I11" s="30">
        <v>96.7</v>
      </c>
      <c r="J11" s="27">
        <f t="shared" si="0"/>
        <v>1.0696902654867255</v>
      </c>
      <c r="K11" s="78">
        <f t="shared" si="1"/>
        <v>1.1865030674846626</v>
      </c>
      <c r="L11" s="29">
        <v>0</v>
      </c>
      <c r="M11" s="30">
        <v>0</v>
      </c>
      <c r="N11" s="30">
        <v>0</v>
      </c>
      <c r="O11" s="27" t="str">
        <f t="shared" si="2"/>
        <v> </v>
      </c>
      <c r="P11" s="28" t="str">
        <f t="shared" si="3"/>
        <v> </v>
      </c>
      <c r="Q11" s="68">
        <v>0</v>
      </c>
      <c r="R11" s="30">
        <v>0</v>
      </c>
      <c r="S11" s="30">
        <v>0</v>
      </c>
      <c r="T11" s="27" t="str">
        <f t="shared" si="6"/>
        <v> </v>
      </c>
      <c r="U11" s="28" t="str">
        <f t="shared" si="7"/>
        <v> </v>
      </c>
    </row>
    <row r="12" spans="1:21" ht="15" customHeight="1">
      <c r="A12" s="5" t="s">
        <v>13</v>
      </c>
      <c r="B12" s="25">
        <f t="shared" si="8"/>
        <v>187.39999999999998</v>
      </c>
      <c r="C12" s="26">
        <f t="shared" si="8"/>
        <v>134.7</v>
      </c>
      <c r="D12" s="26">
        <f>I12+S12+D25+N25+S25+D38+I38+N38+N12</f>
        <v>135.2</v>
      </c>
      <c r="E12" s="27">
        <f t="shared" si="4"/>
        <v>1.0037119524870082</v>
      </c>
      <c r="F12" s="28">
        <f t="shared" si="5"/>
        <v>0.7214514407684098</v>
      </c>
      <c r="G12" s="30">
        <v>19.7</v>
      </c>
      <c r="H12" s="30">
        <v>23.3</v>
      </c>
      <c r="I12" s="30">
        <v>23.4</v>
      </c>
      <c r="J12" s="27">
        <f t="shared" si="0"/>
        <v>1.004291845493562</v>
      </c>
      <c r="K12" s="78">
        <f t="shared" si="1"/>
        <v>1.1878172588832487</v>
      </c>
      <c r="L12" s="29">
        <v>0</v>
      </c>
      <c r="M12" s="30">
        <v>0</v>
      </c>
      <c r="N12" s="30">
        <v>0</v>
      </c>
      <c r="O12" s="27" t="str">
        <f t="shared" si="2"/>
        <v> </v>
      </c>
      <c r="P12" s="28" t="str">
        <f t="shared" si="3"/>
        <v> </v>
      </c>
      <c r="Q12" s="68">
        <v>0</v>
      </c>
      <c r="R12" s="30">
        <v>0</v>
      </c>
      <c r="S12" s="30">
        <v>0</v>
      </c>
      <c r="T12" s="27" t="str">
        <f t="shared" si="6"/>
        <v> </v>
      </c>
      <c r="U12" s="28" t="str">
        <f t="shared" si="7"/>
        <v> </v>
      </c>
    </row>
    <row r="13" spans="1:21" ht="29.25" customHeight="1">
      <c r="A13" s="6" t="s">
        <v>14</v>
      </c>
      <c r="B13" s="31">
        <f>SUM(B9:B12)</f>
        <v>8072.099999999999</v>
      </c>
      <c r="C13" s="32">
        <f>SUM(C9:C12)</f>
        <v>7961.299999999999</v>
      </c>
      <c r="D13" s="33">
        <f>SUM(D9:D12)</f>
        <v>8697.7</v>
      </c>
      <c r="E13" s="34">
        <f t="shared" si="4"/>
        <v>1.0924974564455556</v>
      </c>
      <c r="F13" s="35">
        <f t="shared" si="5"/>
        <v>1.0775015175728746</v>
      </c>
      <c r="G13" s="31">
        <f>SUM(G9:G12)</f>
        <v>6159.4</v>
      </c>
      <c r="H13" s="32">
        <f>SUM(H9:H12)</f>
        <v>6237.7</v>
      </c>
      <c r="I13" s="33">
        <f>SUM(I9:I12)</f>
        <v>6954.099999999999</v>
      </c>
      <c r="J13" s="34">
        <f t="shared" si="0"/>
        <v>1.1148500248489026</v>
      </c>
      <c r="K13" s="79">
        <f t="shared" si="1"/>
        <v>1.1290223073676007</v>
      </c>
      <c r="L13" s="31">
        <f>SUM(L9:L12)</f>
        <v>493.9</v>
      </c>
      <c r="M13" s="32">
        <f>SUM(M9:M12)</f>
        <v>532.4</v>
      </c>
      <c r="N13" s="33">
        <f>SUM(N9:N12)</f>
        <v>539</v>
      </c>
      <c r="O13" s="34">
        <f t="shared" si="2"/>
        <v>1.012396694214876</v>
      </c>
      <c r="P13" s="35">
        <f t="shared" si="3"/>
        <v>1.091314031180401</v>
      </c>
      <c r="Q13" s="82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</row>
    <row r="14" spans="1:21" ht="29.25" customHeight="1" thickBot="1">
      <c r="A14" s="7" t="s">
        <v>20</v>
      </c>
      <c r="B14" s="36">
        <f>B13+B7</f>
        <v>17682.1</v>
      </c>
      <c r="C14" s="37">
        <f>C13+C7</f>
        <v>17972.3</v>
      </c>
      <c r="D14" s="37">
        <f>D13+D7</f>
        <v>18957.9</v>
      </c>
      <c r="E14" s="38">
        <f t="shared" si="4"/>
        <v>1.0548399481424193</v>
      </c>
      <c r="F14" s="39">
        <f t="shared" si="5"/>
        <v>1.0721520633861363</v>
      </c>
      <c r="G14" s="36">
        <f>G13+G7</f>
        <v>11043</v>
      </c>
      <c r="H14" s="37">
        <f>H13+H7</f>
        <v>11568.8</v>
      </c>
      <c r="I14" s="37">
        <f>I13+I7</f>
        <v>12581.9</v>
      </c>
      <c r="J14" s="38">
        <f t="shared" si="0"/>
        <v>1.0875717446926216</v>
      </c>
      <c r="K14" s="80">
        <f t="shared" si="1"/>
        <v>1.139355247668206</v>
      </c>
      <c r="L14" s="36">
        <f>L13+L7</f>
        <v>4134.599999999999</v>
      </c>
      <c r="M14" s="37">
        <f>M13+M7</f>
        <v>4131.9</v>
      </c>
      <c r="N14" s="37">
        <f>N13+N7</f>
        <v>4183.2</v>
      </c>
      <c r="O14" s="38">
        <f t="shared" si="2"/>
        <v>1.0124155957307777</v>
      </c>
      <c r="P14" s="39">
        <f t="shared" si="3"/>
        <v>1.0117544623421855</v>
      </c>
      <c r="Q14" s="83">
        <f>Q13+Q7</f>
        <v>906.6</v>
      </c>
      <c r="R14" s="37">
        <f>R13+R7</f>
        <v>798</v>
      </c>
      <c r="S14" s="37">
        <f>S13+S7</f>
        <v>694.9</v>
      </c>
      <c r="T14" s="38">
        <f t="shared" si="6"/>
        <v>0.8708020050125314</v>
      </c>
      <c r="U14" s="39">
        <f t="shared" si="7"/>
        <v>0.7664901831016986</v>
      </c>
    </row>
    <row r="16" ht="5.25" customHeight="1" thickBot="1"/>
    <row r="17" spans="1:21" ht="14.25">
      <c r="A17" s="98"/>
      <c r="B17" s="92" t="s">
        <v>3</v>
      </c>
      <c r="C17" s="93"/>
      <c r="D17" s="93"/>
      <c r="E17" s="94"/>
      <c r="F17" s="95"/>
      <c r="G17" s="92" t="s">
        <v>95</v>
      </c>
      <c r="H17" s="93"/>
      <c r="I17" s="93"/>
      <c r="J17" s="94"/>
      <c r="K17" s="95"/>
      <c r="L17" s="92" t="s">
        <v>4</v>
      </c>
      <c r="M17" s="93"/>
      <c r="N17" s="93"/>
      <c r="O17" s="94"/>
      <c r="P17" s="95"/>
      <c r="Q17" s="92" t="s">
        <v>5</v>
      </c>
      <c r="R17" s="93"/>
      <c r="S17" s="93"/>
      <c r="T17" s="94"/>
      <c r="U17" s="95"/>
    </row>
    <row r="18" spans="1:21" ht="60.75" customHeight="1">
      <c r="A18" s="99"/>
      <c r="B18" s="2" t="str">
        <f>Q5</f>
        <v>исполнено на 01.01.2018 </v>
      </c>
      <c r="C18" s="3" t="s">
        <v>88</v>
      </c>
      <c r="D18" s="3" t="str">
        <f>S5</f>
        <v>исполнено на 01.01.2019</v>
      </c>
      <c r="E18" s="3" t="str">
        <f>T5</f>
        <v>% исполнено на 01.01.2019</v>
      </c>
      <c r="F18" s="4" t="s">
        <v>89</v>
      </c>
      <c r="G18" s="2" t="str">
        <f>Q5</f>
        <v>исполнено на 01.01.2018 </v>
      </c>
      <c r="H18" s="3" t="s">
        <v>88</v>
      </c>
      <c r="I18" s="3" t="str">
        <f>S5</f>
        <v>исполнено на 01.01.2019</v>
      </c>
      <c r="J18" s="3" t="str">
        <f>T5</f>
        <v>% исполнено на 01.01.2019</v>
      </c>
      <c r="K18" s="4" t="s">
        <v>89</v>
      </c>
      <c r="L18" s="2" t="str">
        <f>B18</f>
        <v>исполнено на 01.01.2018 </v>
      </c>
      <c r="M18" s="3" t="s">
        <v>88</v>
      </c>
      <c r="N18" s="3" t="str">
        <f>D18</f>
        <v>исполнено на 01.01.2019</v>
      </c>
      <c r="O18" s="3" t="str">
        <f>E18</f>
        <v>% исполнено на 01.01.2019</v>
      </c>
      <c r="P18" s="4" t="s">
        <v>89</v>
      </c>
      <c r="Q18" s="2" t="s">
        <v>77</v>
      </c>
      <c r="R18" s="3" t="s">
        <v>75</v>
      </c>
      <c r="S18" s="3" t="s">
        <v>78</v>
      </c>
      <c r="T18" s="3" t="s">
        <v>79</v>
      </c>
      <c r="U18" s="4" t="s">
        <v>76</v>
      </c>
    </row>
    <row r="19" spans="1:21" ht="14.25">
      <c r="A19" s="11">
        <v>1</v>
      </c>
      <c r="B19" s="8" t="s">
        <v>40</v>
      </c>
      <c r="C19" s="9" t="s">
        <v>41</v>
      </c>
      <c r="D19" s="9" t="s">
        <v>42</v>
      </c>
      <c r="E19" s="9" t="s">
        <v>43</v>
      </c>
      <c r="F19" s="10" t="s">
        <v>44</v>
      </c>
      <c r="G19" s="8" t="s">
        <v>45</v>
      </c>
      <c r="H19" s="9" t="s">
        <v>46</v>
      </c>
      <c r="I19" s="9" t="s">
        <v>47</v>
      </c>
      <c r="J19" s="9" t="s">
        <v>48</v>
      </c>
      <c r="K19" s="10" t="s">
        <v>49</v>
      </c>
      <c r="L19" s="8" t="s">
        <v>45</v>
      </c>
      <c r="M19" s="9" t="s">
        <v>46</v>
      </c>
      <c r="N19" s="9" t="s">
        <v>47</v>
      </c>
      <c r="O19" s="9" t="s">
        <v>48</v>
      </c>
      <c r="P19" s="10" t="s">
        <v>49</v>
      </c>
      <c r="Q19" s="8" t="s">
        <v>45</v>
      </c>
      <c r="R19" s="9" t="s">
        <v>46</v>
      </c>
      <c r="S19" s="9" t="s">
        <v>47</v>
      </c>
      <c r="T19" s="9" t="s">
        <v>48</v>
      </c>
      <c r="U19" s="10" t="s">
        <v>49</v>
      </c>
    </row>
    <row r="20" spans="1:21" ht="27">
      <c r="A20" s="5" t="s">
        <v>9</v>
      </c>
      <c r="B20" s="30">
        <v>44.9</v>
      </c>
      <c r="C20" s="30">
        <v>40.9</v>
      </c>
      <c r="D20" s="30">
        <v>40.7</v>
      </c>
      <c r="E20" s="27">
        <f>IF(C20=0," ",IF(D20/C20*100&gt;200,"СВ.200",D20/C20))</f>
        <v>0.9951100244498778</v>
      </c>
      <c r="F20" s="28">
        <f>IF(B20=0," ",IF(D20/B20*100&gt;200,"СВ.200",D20/B20))</f>
        <v>0.9064587973273943</v>
      </c>
      <c r="G20" s="30">
        <v>1.2</v>
      </c>
      <c r="H20" s="30">
        <v>24.6</v>
      </c>
      <c r="I20" s="30">
        <v>29</v>
      </c>
      <c r="J20" s="27">
        <f>IF(H20=0," ",IF(I20/H20*100&gt;200,"СВ.200",I20/H20))</f>
        <v>1.178861788617886</v>
      </c>
      <c r="K20" s="28" t="str">
        <f>IF(G20=0," ",IF(I20/G20*100&gt;200,"СВ.200",I20/G20))</f>
        <v>СВ.200</v>
      </c>
      <c r="L20" s="30">
        <v>0</v>
      </c>
      <c r="M20" s="30">
        <v>0</v>
      </c>
      <c r="N20" s="30">
        <v>0</v>
      </c>
      <c r="O20" s="27" t="str">
        <f>IF(M20=0," ",IF(N20/M20*100&gt;200,"СВ.200",N20/M20))</f>
        <v> </v>
      </c>
      <c r="P20" s="28" t="str">
        <f>IF(L20=0," ",IF(N20/L20*100&gt;200,"СВ.200",N20/L20))</f>
        <v> </v>
      </c>
      <c r="Q20" s="29"/>
      <c r="R20" s="30"/>
      <c r="S20" s="30"/>
      <c r="T20" s="27" t="str">
        <f>IF(R20=0," ",IF(S20/R20*100&gt;200,"СВ.200",S20/R20))</f>
        <v> </v>
      </c>
      <c r="U20" s="28" t="str">
        <f>IF(Q20=0," ",IF(S20/Q20*100&gt;200,"СВ.200",S20/Q20))</f>
        <v> </v>
      </c>
    </row>
    <row r="21" spans="1:21" ht="41.25">
      <c r="A21" s="5" t="s">
        <v>10</v>
      </c>
      <c r="B21" s="30"/>
      <c r="C21" s="30"/>
      <c r="D21" s="30"/>
      <c r="E21" s="27" t="str">
        <f aca="true" t="shared" si="9" ref="E21:E27">IF(C21=0," ",IF(D21/C21*100&gt;200,"СВ.200",D21/C21))</f>
        <v> </v>
      </c>
      <c r="F21" s="28" t="str">
        <f aca="true" t="shared" si="10" ref="F21:F27">IF(B21=0," ",IF(D21/B21*100&gt;200,"СВ.200",D21/B21))</f>
        <v> </v>
      </c>
      <c r="G21" s="30"/>
      <c r="H21" s="30"/>
      <c r="I21" s="30"/>
      <c r="J21" s="27" t="str">
        <f aca="true" t="shared" si="11" ref="J21:J27">IF(H21=0," ",IF(I21/H21*100&gt;200,"СВ.200",I21/H21))</f>
        <v> </v>
      </c>
      <c r="K21" s="28" t="str">
        <f aca="true" t="shared" si="12" ref="K21:K27">IF(G21=0," ",IF(I21/G21*100&gt;200,"СВ.200",I21/G21))</f>
        <v> </v>
      </c>
      <c r="L21" s="30"/>
      <c r="M21" s="30"/>
      <c r="N21" s="30"/>
      <c r="O21" s="27" t="str">
        <f aca="true" t="shared" si="13" ref="O21:O27">IF(M21=0," ",IF(N21/M21*100&gt;200,"СВ.200",N21/M21))</f>
        <v> </v>
      </c>
      <c r="P21" s="28" t="str">
        <f aca="true" t="shared" si="14" ref="P21:P27">IF(L21=0," ",IF(N21/L21*100&gt;200,"СВ.200",N21/L21))</f>
        <v> </v>
      </c>
      <c r="Q21" s="29"/>
      <c r="R21" s="30"/>
      <c r="S21" s="30"/>
      <c r="T21" s="27" t="str">
        <f aca="true" t="shared" si="15" ref="T21:T27">IF(R21=0," ",IF(S21/R21*100&gt;200,"СВ.200",S21/R21))</f>
        <v> </v>
      </c>
      <c r="U21" s="28" t="str">
        <f aca="true" t="shared" si="16" ref="U21:U27">IF(Q21=0," ",IF(S21/Q21*100&gt;200,"СВ.200",S21/Q21))</f>
        <v> </v>
      </c>
    </row>
    <row r="22" spans="1:21" ht="27">
      <c r="A22" s="5" t="s">
        <v>11</v>
      </c>
      <c r="B22" s="30">
        <v>4.5</v>
      </c>
      <c r="C22" s="30">
        <v>3.1</v>
      </c>
      <c r="D22" s="30">
        <v>3.3</v>
      </c>
      <c r="E22" s="27">
        <f t="shared" si="9"/>
        <v>1.064516129032258</v>
      </c>
      <c r="F22" s="28">
        <f t="shared" si="10"/>
        <v>0.7333333333333333</v>
      </c>
      <c r="G22" s="30">
        <v>0</v>
      </c>
      <c r="H22" s="30">
        <v>0</v>
      </c>
      <c r="I22" s="30">
        <v>0</v>
      </c>
      <c r="J22" s="27" t="str">
        <f t="shared" si="11"/>
        <v> </v>
      </c>
      <c r="K22" s="28" t="str">
        <f t="shared" si="12"/>
        <v> </v>
      </c>
      <c r="L22" s="30">
        <v>192.3</v>
      </c>
      <c r="M22" s="30">
        <v>150</v>
      </c>
      <c r="N22" s="30">
        <v>150.3</v>
      </c>
      <c r="O22" s="27">
        <f t="shared" si="13"/>
        <v>1.002</v>
      </c>
      <c r="P22" s="28">
        <f t="shared" si="14"/>
        <v>0.781591263650546</v>
      </c>
      <c r="Q22" s="29"/>
      <c r="R22" s="30"/>
      <c r="S22" s="30"/>
      <c r="T22" s="27" t="str">
        <f t="shared" si="15"/>
        <v> </v>
      </c>
      <c r="U22" s="28" t="str">
        <f t="shared" si="16"/>
        <v> </v>
      </c>
    </row>
    <row r="23" spans="1:21" ht="14.25">
      <c r="A23" s="5" t="s">
        <v>21</v>
      </c>
      <c r="B23" s="30">
        <v>16.7</v>
      </c>
      <c r="C23" s="30">
        <v>17</v>
      </c>
      <c r="D23" s="30">
        <v>15.4</v>
      </c>
      <c r="E23" s="27">
        <f t="shared" si="9"/>
        <v>0.9058823529411765</v>
      </c>
      <c r="F23" s="28">
        <f t="shared" si="10"/>
        <v>0.9221556886227545</v>
      </c>
      <c r="G23" s="30">
        <v>0</v>
      </c>
      <c r="H23" s="30">
        <v>0</v>
      </c>
      <c r="I23" s="30">
        <v>0</v>
      </c>
      <c r="J23" s="27" t="str">
        <f t="shared" si="11"/>
        <v> </v>
      </c>
      <c r="K23" s="28" t="str">
        <f t="shared" si="12"/>
        <v> </v>
      </c>
      <c r="L23" s="30">
        <v>5.7</v>
      </c>
      <c r="M23" s="30">
        <v>3</v>
      </c>
      <c r="N23" s="30">
        <v>3.5</v>
      </c>
      <c r="O23" s="27">
        <f t="shared" si="13"/>
        <v>1.1666666666666667</v>
      </c>
      <c r="P23" s="28">
        <f t="shared" si="14"/>
        <v>0.6140350877192983</v>
      </c>
      <c r="Q23" s="29">
        <v>0</v>
      </c>
      <c r="R23" s="30">
        <v>0</v>
      </c>
      <c r="S23" s="30">
        <v>0</v>
      </c>
      <c r="T23" s="27" t="str">
        <f t="shared" si="15"/>
        <v> </v>
      </c>
      <c r="U23" s="28" t="str">
        <f t="shared" si="16"/>
        <v> </v>
      </c>
    </row>
    <row r="24" spans="1:21" ht="14.25">
      <c r="A24" s="5" t="s">
        <v>12</v>
      </c>
      <c r="B24" s="30">
        <v>0.5</v>
      </c>
      <c r="C24" s="30">
        <v>0.6</v>
      </c>
      <c r="D24" s="30">
        <v>0.6</v>
      </c>
      <c r="E24" s="27">
        <f t="shared" si="9"/>
        <v>1</v>
      </c>
      <c r="F24" s="28">
        <f t="shared" si="10"/>
        <v>1.2</v>
      </c>
      <c r="G24" s="30">
        <v>0</v>
      </c>
      <c r="H24" s="30">
        <v>0</v>
      </c>
      <c r="I24" s="30">
        <v>0</v>
      </c>
      <c r="J24" s="27" t="str">
        <f t="shared" si="11"/>
        <v> </v>
      </c>
      <c r="K24" s="28" t="str">
        <f t="shared" si="12"/>
        <v> </v>
      </c>
      <c r="L24" s="30">
        <v>29.4</v>
      </c>
      <c r="M24" s="30">
        <v>59.6</v>
      </c>
      <c r="N24" s="30">
        <v>70.1</v>
      </c>
      <c r="O24" s="27">
        <f t="shared" si="13"/>
        <v>1.176174496644295</v>
      </c>
      <c r="P24" s="28" t="str">
        <f t="shared" si="14"/>
        <v>СВ.200</v>
      </c>
      <c r="Q24" s="29"/>
      <c r="R24" s="30"/>
      <c r="S24" s="30"/>
      <c r="T24" s="27" t="str">
        <f t="shared" si="15"/>
        <v> </v>
      </c>
      <c r="U24" s="28" t="str">
        <f t="shared" si="16"/>
        <v> </v>
      </c>
    </row>
    <row r="25" spans="1:21" ht="20.25" customHeight="1">
      <c r="A25" s="5" t="s">
        <v>13</v>
      </c>
      <c r="B25" s="30">
        <v>0.2</v>
      </c>
      <c r="C25" s="30">
        <v>0</v>
      </c>
      <c r="D25" s="30">
        <v>0</v>
      </c>
      <c r="E25" s="27" t="str">
        <f t="shared" si="9"/>
        <v> </v>
      </c>
      <c r="F25" s="28">
        <f t="shared" si="10"/>
        <v>0</v>
      </c>
      <c r="G25" s="30">
        <v>0</v>
      </c>
      <c r="H25" s="30">
        <v>0</v>
      </c>
      <c r="I25" s="30">
        <v>0</v>
      </c>
      <c r="J25" s="27" t="str">
        <f t="shared" si="11"/>
        <v> </v>
      </c>
      <c r="K25" s="28" t="str">
        <f t="shared" si="12"/>
        <v> </v>
      </c>
      <c r="L25" s="30">
        <v>5.3</v>
      </c>
      <c r="M25" s="30">
        <v>7.4</v>
      </c>
      <c r="N25" s="30">
        <v>7.5</v>
      </c>
      <c r="O25" s="27">
        <f t="shared" si="13"/>
        <v>1.0135135135135134</v>
      </c>
      <c r="P25" s="28">
        <f t="shared" si="14"/>
        <v>1.4150943396226416</v>
      </c>
      <c r="Q25" s="29"/>
      <c r="R25" s="30"/>
      <c r="S25" s="30"/>
      <c r="T25" s="27" t="str">
        <f t="shared" si="15"/>
        <v> </v>
      </c>
      <c r="U25" s="28" t="str">
        <f t="shared" si="16"/>
        <v> </v>
      </c>
    </row>
    <row r="26" spans="1:21" ht="27">
      <c r="A26" s="6" t="s">
        <v>14</v>
      </c>
      <c r="B26" s="31">
        <f>SUM(B22:B25)</f>
        <v>21.9</v>
      </c>
      <c r="C26" s="32">
        <f>SUM(C22:C25)</f>
        <v>20.700000000000003</v>
      </c>
      <c r="D26" s="33">
        <f>SUM(D22:D25)</f>
        <v>19.3</v>
      </c>
      <c r="E26" s="34">
        <f t="shared" si="9"/>
        <v>0.932367149758454</v>
      </c>
      <c r="F26" s="35">
        <f t="shared" si="10"/>
        <v>0.8812785388127855</v>
      </c>
      <c r="G26" s="31">
        <f>SUM(G22:G25)</f>
        <v>0</v>
      </c>
      <c r="H26" s="32">
        <f>SUM(H22:H25)</f>
        <v>0</v>
      </c>
      <c r="I26" s="33">
        <f>SUM(I22:I25)</f>
        <v>0</v>
      </c>
      <c r="J26" s="34" t="str">
        <f t="shared" si="11"/>
        <v> </v>
      </c>
      <c r="K26" s="35" t="str">
        <f t="shared" si="12"/>
        <v> </v>
      </c>
      <c r="L26" s="31">
        <f>SUM(L22:L25)</f>
        <v>232.70000000000002</v>
      </c>
      <c r="M26" s="32">
        <f>SUM(M22:M25)</f>
        <v>220</v>
      </c>
      <c r="N26" s="33">
        <f>SUM(N22:N25)</f>
        <v>231.4</v>
      </c>
      <c r="O26" s="34">
        <f t="shared" si="13"/>
        <v>1.0518181818181818</v>
      </c>
      <c r="P26" s="35">
        <f t="shared" si="14"/>
        <v>0.994413407821229</v>
      </c>
      <c r="Q26" s="31">
        <f>SUM(Q22:Q25)</f>
        <v>0</v>
      </c>
      <c r="R26" s="32">
        <f>SUM(R22:R25)</f>
        <v>0</v>
      </c>
      <c r="S26" s="33">
        <f>SUM(S22:S25)</f>
        <v>0</v>
      </c>
      <c r="T26" s="34" t="str">
        <f t="shared" si="15"/>
        <v> </v>
      </c>
      <c r="U26" s="35" t="str">
        <f t="shared" si="16"/>
        <v> </v>
      </c>
    </row>
    <row r="27" spans="1:21" ht="15" thickBot="1">
      <c r="A27" s="7" t="s">
        <v>20</v>
      </c>
      <c r="B27" s="36">
        <f>B26+B20</f>
        <v>66.8</v>
      </c>
      <c r="C27" s="37">
        <f>C26+C20</f>
        <v>61.6</v>
      </c>
      <c r="D27" s="37">
        <f>D26+D20</f>
        <v>60</v>
      </c>
      <c r="E27" s="38">
        <f t="shared" si="9"/>
        <v>0.974025974025974</v>
      </c>
      <c r="F27" s="39">
        <f t="shared" si="10"/>
        <v>0.8982035928143713</v>
      </c>
      <c r="G27" s="36">
        <f>G26+G20</f>
        <v>1.2</v>
      </c>
      <c r="H27" s="37">
        <f>H26+H20</f>
        <v>24.6</v>
      </c>
      <c r="I27" s="37">
        <f>I26+I20</f>
        <v>29</v>
      </c>
      <c r="J27" s="38">
        <f t="shared" si="11"/>
        <v>1.178861788617886</v>
      </c>
      <c r="K27" s="39" t="str">
        <f t="shared" si="12"/>
        <v>СВ.200</v>
      </c>
      <c r="L27" s="36">
        <f>L26+L20</f>
        <v>232.70000000000002</v>
      </c>
      <c r="M27" s="37">
        <f>M26+M20</f>
        <v>220</v>
      </c>
      <c r="N27" s="37">
        <f>N26+N20</f>
        <v>231.4</v>
      </c>
      <c r="O27" s="38">
        <f t="shared" si="13"/>
        <v>1.0518181818181818</v>
      </c>
      <c r="P27" s="39">
        <f t="shared" si="14"/>
        <v>0.994413407821229</v>
      </c>
      <c r="Q27" s="36">
        <f>Q26+Q20</f>
        <v>0</v>
      </c>
      <c r="R27" s="37">
        <f>R26+R20</f>
        <v>0</v>
      </c>
      <c r="S27" s="37">
        <f>S26+S20</f>
        <v>0</v>
      </c>
      <c r="T27" s="38" t="str">
        <f t="shared" si="15"/>
        <v> </v>
      </c>
      <c r="U27" s="39" t="str">
        <f t="shared" si="16"/>
        <v> </v>
      </c>
    </row>
    <row r="29" ht="5.25" customHeight="1" thickBot="1"/>
    <row r="30" spans="1:16" ht="14.25">
      <c r="A30" s="98"/>
      <c r="B30" s="92" t="s">
        <v>6</v>
      </c>
      <c r="C30" s="93"/>
      <c r="D30" s="93"/>
      <c r="E30" s="94"/>
      <c r="F30" s="95"/>
      <c r="G30" s="92" t="s">
        <v>7</v>
      </c>
      <c r="H30" s="93"/>
      <c r="I30" s="93"/>
      <c r="J30" s="94"/>
      <c r="K30" s="95"/>
      <c r="L30" s="92" t="s">
        <v>8</v>
      </c>
      <c r="M30" s="93"/>
      <c r="N30" s="93"/>
      <c r="O30" s="96"/>
      <c r="P30" s="97"/>
    </row>
    <row r="31" spans="1:16" ht="60.75" customHeight="1">
      <c r="A31" s="99"/>
      <c r="B31" s="2" t="str">
        <f>L18</f>
        <v>исполнено на 01.01.2018 </v>
      </c>
      <c r="C31" s="3" t="s">
        <v>88</v>
      </c>
      <c r="D31" s="3" t="str">
        <f>N18</f>
        <v>исполнено на 01.01.2019</v>
      </c>
      <c r="E31" s="3" t="str">
        <f>O18</f>
        <v>% исполнено на 01.01.2019</v>
      </c>
      <c r="F31" s="4" t="s">
        <v>89</v>
      </c>
      <c r="G31" s="2" t="str">
        <f>B31</f>
        <v>исполнено на 01.01.2018 </v>
      </c>
      <c r="H31" s="3" t="s">
        <v>88</v>
      </c>
      <c r="I31" s="3" t="str">
        <f>D31</f>
        <v>исполнено на 01.01.2019</v>
      </c>
      <c r="J31" s="3" t="str">
        <f>E31</f>
        <v>% исполнено на 01.01.2019</v>
      </c>
      <c r="K31" s="4" t="s">
        <v>89</v>
      </c>
      <c r="L31" s="2" t="str">
        <f>G31</f>
        <v>исполнено на 01.01.2018 </v>
      </c>
      <c r="M31" s="3" t="s">
        <v>88</v>
      </c>
      <c r="N31" s="3" t="str">
        <f>I31</f>
        <v>исполнено на 01.01.2019</v>
      </c>
      <c r="O31" s="3" t="str">
        <f>J31</f>
        <v>% исполнено на 01.01.2019</v>
      </c>
      <c r="P31" s="4" t="s">
        <v>89</v>
      </c>
    </row>
    <row r="32" spans="1:16" ht="14.25">
      <c r="A32" s="11">
        <v>1</v>
      </c>
      <c r="B32" s="8" t="s">
        <v>50</v>
      </c>
      <c r="C32" s="9" t="s">
        <v>51</v>
      </c>
      <c r="D32" s="9" t="s">
        <v>52</v>
      </c>
      <c r="E32" s="9" t="s">
        <v>53</v>
      </c>
      <c r="F32" s="10" t="s">
        <v>54</v>
      </c>
      <c r="G32" s="8" t="s">
        <v>55</v>
      </c>
      <c r="H32" s="9" t="s">
        <v>56</v>
      </c>
      <c r="I32" s="9" t="s">
        <v>57</v>
      </c>
      <c r="J32" s="9" t="s">
        <v>58</v>
      </c>
      <c r="K32" s="10" t="s">
        <v>59</v>
      </c>
      <c r="L32" s="8" t="s">
        <v>60</v>
      </c>
      <c r="M32" s="9" t="s">
        <v>61</v>
      </c>
      <c r="N32" s="9" t="s">
        <v>62</v>
      </c>
      <c r="O32" s="13" t="s">
        <v>63</v>
      </c>
      <c r="P32" s="14" t="s">
        <v>64</v>
      </c>
    </row>
    <row r="33" spans="1:16" ht="27">
      <c r="A33" s="5" t="s">
        <v>9</v>
      </c>
      <c r="B33" s="29">
        <v>0</v>
      </c>
      <c r="C33" s="30">
        <v>0</v>
      </c>
      <c r="D33" s="30">
        <v>0</v>
      </c>
      <c r="E33" s="27" t="str">
        <f>IF(C33=0," ",IF(D33/C33*100&gt;200,"СВ.200",D33/C33))</f>
        <v> </v>
      </c>
      <c r="F33" s="28" t="str">
        <f>IF(B33=0," ",IF(D33/B33*100&gt;200,"СВ.200",D33/B33))</f>
        <v> </v>
      </c>
      <c r="G33" s="30">
        <v>130.4</v>
      </c>
      <c r="H33" s="30">
        <v>216.9</v>
      </c>
      <c r="I33" s="30">
        <v>223.6</v>
      </c>
      <c r="J33" s="27">
        <f>IF(H33=0," ",IF(I33/H33*100&gt;200,"СВ.200",I33/H33))</f>
        <v>1.0308898109727984</v>
      </c>
      <c r="K33" s="28">
        <f>IF(G33=0," ",IF(I33/G33*100&gt;200,"СВ.200",I33/G33))</f>
        <v>1.714723926380368</v>
      </c>
      <c r="L33" s="29">
        <v>2.6</v>
      </c>
      <c r="M33" s="30"/>
      <c r="N33" s="30"/>
      <c r="O33" s="27" t="str">
        <f>IF(M33=0," ",IF(N33/M33*100&gt;200,"СВ.200",N33/M33))</f>
        <v> </v>
      </c>
      <c r="P33" s="28">
        <f>IF(L33=0," ",IF(N33/L33*100&gt;200,"СВ.200",N33/L33))</f>
        <v>0</v>
      </c>
    </row>
    <row r="34" spans="1:16" ht="41.25">
      <c r="A34" s="5" t="s">
        <v>10</v>
      </c>
      <c r="B34" s="29"/>
      <c r="C34" s="30"/>
      <c r="D34" s="30"/>
      <c r="E34" s="27" t="str">
        <f aca="true" t="shared" si="17" ref="E34:E40">IF(C34=0," ",IF(D34/C34*100&gt;200,"СВ.200",D34/C34))</f>
        <v> </v>
      </c>
      <c r="F34" s="28" t="str">
        <f aca="true" t="shared" si="18" ref="F34:F40">IF(B34=0," ",IF(D34/B34*100&gt;200,"СВ.200",D34/B34))</f>
        <v> </v>
      </c>
      <c r="G34" s="30"/>
      <c r="H34" s="30"/>
      <c r="I34" s="30"/>
      <c r="J34" s="27" t="str">
        <f aca="true" t="shared" si="19" ref="J34:J40">IF(H34=0," ",IF(I34/H34*100&gt;200,"СВ.200",I34/H34))</f>
        <v> </v>
      </c>
      <c r="K34" s="28" t="str">
        <f aca="true" t="shared" si="20" ref="K34:K40">IF(G34=0," ",IF(I34/G34*100&gt;200,"СВ.200",I34/G34))</f>
        <v> </v>
      </c>
      <c r="L34" s="29"/>
      <c r="M34" s="30"/>
      <c r="N34" s="30"/>
      <c r="O34" s="27" t="str">
        <f aca="true" t="shared" si="21" ref="O34:O40">IF(M34=0," ",IF(N34/M34*100&gt;200,"СВ.200",N34/M34))</f>
        <v> </v>
      </c>
      <c r="P34" s="28" t="str">
        <f aca="true" t="shared" si="22" ref="P34:P40">IF(L34=0," ",IF(N34/L34*100&gt;200,"СВ.200",N34/L34))</f>
        <v> </v>
      </c>
    </row>
    <row r="35" spans="1:16" ht="27">
      <c r="A35" s="5" t="s">
        <v>11</v>
      </c>
      <c r="B35" s="30">
        <v>499</v>
      </c>
      <c r="C35" s="30">
        <v>456</v>
      </c>
      <c r="D35" s="30">
        <v>475.1</v>
      </c>
      <c r="E35" s="27">
        <f t="shared" si="17"/>
        <v>1.0418859649122807</v>
      </c>
      <c r="F35" s="28">
        <f t="shared" si="18"/>
        <v>0.9521042084168337</v>
      </c>
      <c r="G35" s="30"/>
      <c r="H35" s="30"/>
      <c r="I35" s="30"/>
      <c r="J35" s="27" t="str">
        <f t="shared" si="19"/>
        <v> </v>
      </c>
      <c r="K35" s="28" t="str">
        <f t="shared" si="20"/>
        <v> </v>
      </c>
      <c r="L35" s="29"/>
      <c r="M35" s="30"/>
      <c r="N35" s="30"/>
      <c r="O35" s="27" t="str">
        <f t="shared" si="21"/>
        <v> </v>
      </c>
      <c r="P35" s="28" t="str">
        <f t="shared" si="22"/>
        <v> </v>
      </c>
    </row>
    <row r="36" spans="1:16" ht="14.25">
      <c r="A36" s="5" t="s">
        <v>21</v>
      </c>
      <c r="B36" s="30">
        <v>102.6</v>
      </c>
      <c r="C36" s="30">
        <v>56.7</v>
      </c>
      <c r="D36" s="30">
        <v>35.3</v>
      </c>
      <c r="E36" s="27">
        <f t="shared" si="17"/>
        <v>0.6225749559082892</v>
      </c>
      <c r="F36" s="28">
        <f t="shared" si="18"/>
        <v>0.34405458089668617</v>
      </c>
      <c r="G36" s="30">
        <v>0</v>
      </c>
      <c r="H36" s="30">
        <v>0</v>
      </c>
      <c r="I36" s="30">
        <v>0</v>
      </c>
      <c r="J36" s="27" t="str">
        <f t="shared" si="19"/>
        <v> </v>
      </c>
      <c r="K36" s="28" t="str">
        <f t="shared" si="20"/>
        <v> </v>
      </c>
      <c r="L36" s="29">
        <v>0</v>
      </c>
      <c r="M36" s="30">
        <v>0</v>
      </c>
      <c r="N36" s="30">
        <v>0</v>
      </c>
      <c r="O36" s="27" t="str">
        <f t="shared" si="21"/>
        <v> </v>
      </c>
      <c r="P36" s="28" t="str">
        <f t="shared" si="22"/>
        <v> </v>
      </c>
    </row>
    <row r="37" spans="1:16" ht="14.25">
      <c r="A37" s="5" t="s">
        <v>12</v>
      </c>
      <c r="B37" s="30">
        <v>389.3</v>
      </c>
      <c r="C37" s="30">
        <v>323.4</v>
      </c>
      <c r="D37" s="30">
        <v>328.7</v>
      </c>
      <c r="E37" s="27">
        <f t="shared" si="17"/>
        <v>1.0163883735312307</v>
      </c>
      <c r="F37" s="28">
        <f t="shared" si="18"/>
        <v>0.8443359876701771</v>
      </c>
      <c r="G37" s="30">
        <v>11.1</v>
      </c>
      <c r="H37" s="30">
        <v>10.4</v>
      </c>
      <c r="I37" s="30">
        <v>10.5</v>
      </c>
      <c r="J37" s="27">
        <f t="shared" si="19"/>
        <v>1.0096153846153846</v>
      </c>
      <c r="K37" s="28">
        <f t="shared" si="20"/>
        <v>0.9459459459459459</v>
      </c>
      <c r="L37" s="29"/>
      <c r="M37" s="30"/>
      <c r="N37" s="30"/>
      <c r="O37" s="27" t="str">
        <f t="shared" si="21"/>
        <v> </v>
      </c>
      <c r="P37" s="28" t="str">
        <f t="shared" si="22"/>
        <v> </v>
      </c>
    </row>
    <row r="38" spans="1:16" ht="20.25" customHeight="1">
      <c r="A38" s="5" t="s">
        <v>13</v>
      </c>
      <c r="B38" s="30">
        <v>160.2</v>
      </c>
      <c r="C38" s="30">
        <v>102.8</v>
      </c>
      <c r="D38" s="30">
        <v>103.1</v>
      </c>
      <c r="E38" s="27">
        <f t="shared" si="17"/>
        <v>1.0029182879377432</v>
      </c>
      <c r="F38" s="28">
        <f t="shared" si="18"/>
        <v>0.6435705368289638</v>
      </c>
      <c r="G38" s="30">
        <v>2</v>
      </c>
      <c r="H38" s="30">
        <v>1.2</v>
      </c>
      <c r="I38" s="30">
        <v>1.2</v>
      </c>
      <c r="J38" s="27">
        <f t="shared" si="19"/>
        <v>1</v>
      </c>
      <c r="K38" s="28">
        <f t="shared" si="20"/>
        <v>0.6</v>
      </c>
      <c r="L38" s="29"/>
      <c r="M38" s="30"/>
      <c r="N38" s="30"/>
      <c r="O38" s="27" t="str">
        <f t="shared" si="21"/>
        <v> </v>
      </c>
      <c r="P38" s="28" t="str">
        <f t="shared" si="22"/>
        <v> </v>
      </c>
    </row>
    <row r="39" spans="1:16" ht="27">
      <c r="A39" s="6" t="s">
        <v>14</v>
      </c>
      <c r="B39" s="31">
        <f>SUM(B35:B38)</f>
        <v>1151.1000000000001</v>
      </c>
      <c r="C39" s="32">
        <f>SUM(C35:C38)</f>
        <v>938.9</v>
      </c>
      <c r="D39" s="33">
        <f>SUM(D35:D38)</f>
        <v>942.2</v>
      </c>
      <c r="E39" s="34">
        <f t="shared" si="17"/>
        <v>1.0035147513047185</v>
      </c>
      <c r="F39" s="35">
        <f t="shared" si="18"/>
        <v>0.8185214142993658</v>
      </c>
      <c r="G39" s="31">
        <f>SUM(G35:G38)</f>
        <v>13.1</v>
      </c>
      <c r="H39" s="32">
        <f>SUM(H35:H38)</f>
        <v>11.6</v>
      </c>
      <c r="I39" s="33">
        <f>SUM(I35:I38)</f>
        <v>11.7</v>
      </c>
      <c r="J39" s="34">
        <f t="shared" si="19"/>
        <v>1.0086206896551724</v>
      </c>
      <c r="K39" s="35">
        <f t="shared" si="20"/>
        <v>0.8931297709923663</v>
      </c>
      <c r="L39" s="31">
        <f>SUM(L35:L38)</f>
        <v>0</v>
      </c>
      <c r="M39" s="32">
        <f>SUM(M35:M38)</f>
        <v>0</v>
      </c>
      <c r="N39" s="33">
        <f>SUM(N35:N38)</f>
        <v>0</v>
      </c>
      <c r="O39" s="34" t="str">
        <f t="shared" si="21"/>
        <v> </v>
      </c>
      <c r="P39" s="35" t="str">
        <f t="shared" si="22"/>
        <v> </v>
      </c>
    </row>
    <row r="40" spans="1:16" ht="15" thickBot="1">
      <c r="A40" s="7" t="s">
        <v>20</v>
      </c>
      <c r="B40" s="36">
        <f>B39+B33</f>
        <v>1151.1000000000001</v>
      </c>
      <c r="C40" s="37">
        <f>C39+C33</f>
        <v>938.9</v>
      </c>
      <c r="D40" s="37">
        <f>D39+D33</f>
        <v>942.2</v>
      </c>
      <c r="E40" s="38">
        <f t="shared" si="17"/>
        <v>1.0035147513047185</v>
      </c>
      <c r="F40" s="39">
        <f t="shared" si="18"/>
        <v>0.8185214142993658</v>
      </c>
      <c r="G40" s="36">
        <f>G39+G33</f>
        <v>143.5</v>
      </c>
      <c r="H40" s="37">
        <f>H39+H33</f>
        <v>228.5</v>
      </c>
      <c r="I40" s="37">
        <f>I39+I33</f>
        <v>235.29999999999998</v>
      </c>
      <c r="J40" s="38">
        <f t="shared" si="19"/>
        <v>1.0297592997811815</v>
      </c>
      <c r="K40" s="39">
        <f t="shared" si="20"/>
        <v>1.6397212543554005</v>
      </c>
      <c r="L40" s="36">
        <f>L39+L33</f>
        <v>2.6</v>
      </c>
      <c r="M40" s="37">
        <f>M39+M33</f>
        <v>0</v>
      </c>
      <c r="N40" s="37">
        <f>N39+N33</f>
        <v>0</v>
      </c>
      <c r="O40" s="38" t="str">
        <f t="shared" si="21"/>
        <v> </v>
      </c>
      <c r="P40" s="39">
        <f t="shared" si="22"/>
        <v>0</v>
      </c>
    </row>
  </sheetData>
  <sheetProtection/>
  <mergeCells count="15">
    <mergeCell ref="L17:P17"/>
    <mergeCell ref="G17:K17"/>
    <mergeCell ref="A17:A18"/>
    <mergeCell ref="Q17:U17"/>
    <mergeCell ref="B30:F30"/>
    <mergeCell ref="B2:U2"/>
    <mergeCell ref="G30:K30"/>
    <mergeCell ref="L30:P30"/>
    <mergeCell ref="L4:P4"/>
    <mergeCell ref="A30:A31"/>
    <mergeCell ref="A4:A5"/>
    <mergeCell ref="B4:F4"/>
    <mergeCell ref="G4:K4"/>
    <mergeCell ref="Q4:U4"/>
    <mergeCell ref="B17:F17"/>
  </mergeCells>
  <printOptions/>
  <pageMargins left="0.2362204724409449" right="0.2362204724409449" top="0.2" bottom="0.19" header="0.16" footer="0.31496062992125984"/>
  <pageSetup blackAndWhite="1" horizontalDpi="600" verticalDpi="600" orientation="landscape" paperSize="9" scale="60" r:id="rId1"/>
  <colBreaks count="2" manualBreakCount="2">
    <brk id="21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Y40"/>
  <sheetViews>
    <sheetView view="pageBreakPreview" zoomScale="50" zoomScaleNormal="85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9.140625" defaultRowHeight="15"/>
  <cols>
    <col min="1" max="1" width="19.28125" style="0" customWidth="1"/>
    <col min="2" max="2" width="11.421875" style="0" customWidth="1"/>
    <col min="3" max="3" width="8.421875" style="0" customWidth="1"/>
    <col min="4" max="4" width="10.7109375" style="0" customWidth="1"/>
    <col min="5" max="5" width="11.00390625" style="0" customWidth="1"/>
    <col min="6" max="6" width="12.7109375" style="0" customWidth="1"/>
    <col min="7" max="7" width="11.28125" style="0" customWidth="1"/>
    <col min="8" max="8" width="8.57421875" style="0" customWidth="1"/>
    <col min="9" max="9" width="10.7109375" style="0" customWidth="1"/>
    <col min="10" max="10" width="10.8515625" style="0" customWidth="1"/>
    <col min="11" max="11" width="12.57421875" style="0" customWidth="1"/>
    <col min="12" max="12" width="11.28125" style="0" customWidth="1"/>
    <col min="13" max="13" width="8.7109375" style="0" customWidth="1"/>
    <col min="14" max="14" width="11.421875" style="0" customWidth="1"/>
    <col min="15" max="15" width="11.28125" style="0" customWidth="1"/>
    <col min="16" max="16" width="13.00390625" style="0" customWidth="1"/>
    <col min="17" max="17" width="10.7109375" style="0" customWidth="1"/>
    <col min="19" max="19" width="11.140625" style="0" customWidth="1"/>
    <col min="20" max="20" width="11.57421875" style="0" customWidth="1"/>
    <col min="21" max="21" width="11.710937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1" ht="2.25" customHeight="1"/>
    <row r="2" spans="2:51" ht="17.25"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96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21" ht="26.25" customHeight="1">
      <c r="A4" s="106"/>
      <c r="B4" s="108" t="s">
        <v>22</v>
      </c>
      <c r="C4" s="109"/>
      <c r="D4" s="109"/>
      <c r="E4" s="109"/>
      <c r="F4" s="110"/>
      <c r="G4" s="104" t="s">
        <v>70</v>
      </c>
      <c r="H4" s="104"/>
      <c r="I4" s="104"/>
      <c r="J4" s="104"/>
      <c r="K4" s="104"/>
      <c r="L4" s="103" t="s">
        <v>82</v>
      </c>
      <c r="M4" s="104"/>
      <c r="N4" s="104"/>
      <c r="O4" s="104"/>
      <c r="P4" s="105"/>
      <c r="Q4" s="104" t="s">
        <v>15</v>
      </c>
      <c r="R4" s="104"/>
      <c r="S4" s="104"/>
      <c r="T4" s="104"/>
      <c r="U4" s="105"/>
    </row>
    <row r="5" spans="1:21" ht="70.5" customHeight="1">
      <c r="A5" s="107"/>
      <c r="B5" s="16" t="s">
        <v>100</v>
      </c>
      <c r="C5" s="17" t="s">
        <v>88</v>
      </c>
      <c r="D5" s="17" t="s">
        <v>98</v>
      </c>
      <c r="E5" s="17" t="s">
        <v>101</v>
      </c>
      <c r="F5" s="18" t="s">
        <v>92</v>
      </c>
      <c r="G5" s="16" t="str">
        <f>B5</f>
        <v>исполнено на 01.01.2018</v>
      </c>
      <c r="H5" s="17" t="s">
        <v>88</v>
      </c>
      <c r="I5" s="17" t="str">
        <f>D5</f>
        <v>исполнено на 01.01.2019</v>
      </c>
      <c r="J5" s="17" t="str">
        <f>E5</f>
        <v>% исполнения на 01.01.2019</v>
      </c>
      <c r="K5" s="18" t="s">
        <v>92</v>
      </c>
      <c r="L5" s="16" t="str">
        <f>G5</f>
        <v>исполнено на 01.01.2018</v>
      </c>
      <c r="M5" s="17" t="s">
        <v>88</v>
      </c>
      <c r="N5" s="17" t="str">
        <f>I5</f>
        <v>исполнено на 01.01.2019</v>
      </c>
      <c r="O5" s="17" t="str">
        <f>J5</f>
        <v>% исполнения на 01.01.2019</v>
      </c>
      <c r="P5" s="18" t="s">
        <v>92</v>
      </c>
      <c r="Q5" s="16" t="str">
        <f>L5</f>
        <v>исполнено на 01.01.2018</v>
      </c>
      <c r="R5" s="17" t="s">
        <v>88</v>
      </c>
      <c r="S5" s="17" t="str">
        <f>N5</f>
        <v>исполнено на 01.01.2019</v>
      </c>
      <c r="T5" s="17" t="str">
        <f>O5</f>
        <v>% исполнения на 01.01.2019</v>
      </c>
      <c r="U5" s="18" t="s">
        <v>89</v>
      </c>
    </row>
    <row r="6" spans="1:21" s="15" customFormat="1" ht="14.25">
      <c r="A6" s="63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  <c r="G6" s="55" t="s">
        <v>25</v>
      </c>
      <c r="H6" s="20" t="s">
        <v>26</v>
      </c>
      <c r="I6" s="20" t="s">
        <v>27</v>
      </c>
      <c r="J6" s="20" t="s">
        <v>28</v>
      </c>
      <c r="K6" s="54" t="s">
        <v>29</v>
      </c>
      <c r="L6" s="62" t="s">
        <v>30</v>
      </c>
      <c r="M6" s="20" t="s">
        <v>31</v>
      </c>
      <c r="N6" s="20" t="s">
        <v>32</v>
      </c>
      <c r="O6" s="20" t="s">
        <v>33</v>
      </c>
      <c r="P6" s="21" t="s">
        <v>34</v>
      </c>
      <c r="Q6" s="55" t="s">
        <v>35</v>
      </c>
      <c r="R6" s="20" t="s">
        <v>36</v>
      </c>
      <c r="S6" s="20" t="s">
        <v>37</v>
      </c>
      <c r="T6" s="20" t="s">
        <v>38</v>
      </c>
      <c r="U6" s="21" t="s">
        <v>39</v>
      </c>
    </row>
    <row r="7" spans="1:21" s="42" customFormat="1" ht="30" customHeight="1">
      <c r="A7" s="64" t="s">
        <v>9</v>
      </c>
      <c r="B7" s="52">
        <f>G7+Q7+G20+L20+Q20+B33+G33+L33+B20+L7</f>
        <v>5226.9</v>
      </c>
      <c r="C7" s="53">
        <f>H7+R7+H20+M20+R20+C33+H33+M33+C20+M7</f>
        <v>5174.400000000001</v>
      </c>
      <c r="D7" s="53">
        <f>I7+S7+I20+N20+S20+D33+I33+N33+D20+N7</f>
        <v>4752.6</v>
      </c>
      <c r="E7" s="40">
        <f>IF(C7=0," ",IF(D7/C7*100&gt;200,"СВ.200",D7/C7))</f>
        <v>0.9184833024118738</v>
      </c>
      <c r="F7" s="41">
        <f>IF(B7=0," ",IF(D7/B7*100&gt;200,"СВ.200",D7/B7))</f>
        <v>0.9092578775182232</v>
      </c>
      <c r="G7" s="73">
        <v>1941.3</v>
      </c>
      <c r="H7" s="74">
        <v>716.9</v>
      </c>
      <c r="I7" s="73">
        <v>803.4</v>
      </c>
      <c r="J7" s="40">
        <f>IF(H7=0," ",IF(I7/H7*100&gt;200,"СВ.200",I7/H7))</f>
        <v>1.120658390291533</v>
      </c>
      <c r="K7" s="59">
        <f>IF(G7=0," ",IF(I7/G7*100&gt;200,"СВ.200",I7/G7))</f>
        <v>0.41384639159326225</v>
      </c>
      <c r="L7" s="84">
        <v>7.6</v>
      </c>
      <c r="M7" s="74">
        <v>153</v>
      </c>
      <c r="N7" s="73"/>
      <c r="O7" s="40">
        <f>IF(M7=0," ",IF(N7/M7*100&gt;200,"СВ.200",N7/M7))</f>
        <v>0</v>
      </c>
      <c r="P7" s="41">
        <f>IF(L7=0," ",IF(N7/L7*100&gt;200,"СВ.200",N7/L7))</f>
        <v>0</v>
      </c>
      <c r="Q7" s="76">
        <v>1.3</v>
      </c>
      <c r="R7" s="74">
        <v>666</v>
      </c>
      <c r="S7" s="73">
        <v>364.7</v>
      </c>
      <c r="T7" s="40">
        <f>IF(R7=0," ",IF(S7/R7*100&gt;200,"СВ.200",S7/R7))</f>
        <v>0.5475975975975976</v>
      </c>
      <c r="U7" s="41" t="str">
        <f>IF(Q7=0," ",IF(S7/Q7*100&gt;200,"СВ.200",S7/Q7))</f>
        <v>СВ.200</v>
      </c>
    </row>
    <row r="8" spans="1:21" s="42" customFormat="1" ht="29.25" customHeight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4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</row>
    <row r="9" spans="1:21" s="42" customFormat="1" ht="27.75" customHeight="1">
      <c r="A9" s="64" t="s">
        <v>11</v>
      </c>
      <c r="B9" s="52">
        <f>G9+Q9+G22+L22+Q22+B35+G35+L35+B22</f>
        <v>675.7000000000002</v>
      </c>
      <c r="C9" s="53">
        <f aca="true" t="shared" si="8" ref="B9:D10">H9+R9+H22+M22+R22+C35+H35+M35+C22</f>
        <v>600</v>
      </c>
      <c r="D9" s="53">
        <f t="shared" si="8"/>
        <v>646.6999999999999</v>
      </c>
      <c r="E9" s="40">
        <f t="shared" si="0"/>
        <v>1.0778333333333332</v>
      </c>
      <c r="F9" s="41">
        <f t="shared" si="1"/>
        <v>0.9570815450643774</v>
      </c>
      <c r="G9" s="73">
        <v>332.6</v>
      </c>
      <c r="H9" s="74">
        <v>520</v>
      </c>
      <c r="I9" s="73">
        <v>523.2</v>
      </c>
      <c r="J9" s="40">
        <f t="shared" si="2"/>
        <v>1.0061538461538462</v>
      </c>
      <c r="K9" s="59">
        <f t="shared" si="3"/>
        <v>1.5730607336139508</v>
      </c>
      <c r="L9" s="84"/>
      <c r="M9" s="74"/>
      <c r="N9" s="73"/>
      <c r="O9" s="40" t="str">
        <f t="shared" si="4"/>
        <v> </v>
      </c>
      <c r="P9" s="41" t="str">
        <f t="shared" si="5"/>
        <v> </v>
      </c>
      <c r="Q9" s="76"/>
      <c r="R9" s="74"/>
      <c r="S9" s="73"/>
      <c r="T9" s="40" t="str">
        <f t="shared" si="6"/>
        <v> </v>
      </c>
      <c r="U9" s="41" t="str">
        <f t="shared" si="7"/>
        <v> </v>
      </c>
    </row>
    <row r="10" spans="1:21" s="42" customFormat="1" ht="15.75" customHeight="1">
      <c r="A10" s="64" t="s">
        <v>21</v>
      </c>
      <c r="B10" s="52">
        <f t="shared" si="8"/>
        <v>7.3</v>
      </c>
      <c r="C10" s="53">
        <f>H10+R10+H23+M23+R23+C36+H36+M36+C23+M10</f>
        <v>100</v>
      </c>
      <c r="D10" s="53">
        <f>I10+S10+I23+N23+S23+D36+I36+N36+D23+N10</f>
        <v>96.6</v>
      </c>
      <c r="E10" s="40">
        <f t="shared" si="0"/>
        <v>0.966</v>
      </c>
      <c r="F10" s="41" t="str">
        <f t="shared" si="1"/>
        <v>СВ.200</v>
      </c>
      <c r="G10" s="73"/>
      <c r="H10" s="74"/>
      <c r="I10" s="73"/>
      <c r="J10" s="40" t="str">
        <f t="shared" si="2"/>
        <v> </v>
      </c>
      <c r="K10" s="59" t="str">
        <f t="shared" si="3"/>
        <v> </v>
      </c>
      <c r="L10" s="84">
        <v>62.6</v>
      </c>
      <c r="M10" s="74">
        <v>0.3</v>
      </c>
      <c r="N10" s="73">
        <v>0.3</v>
      </c>
      <c r="O10" s="40">
        <f t="shared" si="4"/>
        <v>1</v>
      </c>
      <c r="P10" s="41">
        <f t="shared" si="5"/>
        <v>0.004792332268370607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</row>
    <row r="11" spans="1:21" s="42" customFormat="1" ht="14.25" customHeight="1">
      <c r="A11" s="64" t="s">
        <v>12</v>
      </c>
      <c r="B11" s="52">
        <f>G11+Q11+G24+L24+Q24+B37+G37+L37+B24</f>
        <v>165.6</v>
      </c>
      <c r="C11" s="53">
        <f>H11+R11+H24+M24+R24+C37+H37+M37+C24+M11</f>
        <v>227.5</v>
      </c>
      <c r="D11" s="53">
        <f>I11+S11+I24+N24+S24+D37+I37+N37+D24+N11</f>
        <v>227.5</v>
      </c>
      <c r="E11" s="40">
        <f t="shared" si="0"/>
        <v>1</v>
      </c>
      <c r="F11" s="41">
        <f t="shared" si="1"/>
        <v>1.373792270531401</v>
      </c>
      <c r="G11" s="73"/>
      <c r="H11" s="74"/>
      <c r="I11" s="73"/>
      <c r="J11" s="40" t="str">
        <f t="shared" si="2"/>
        <v> </v>
      </c>
      <c r="K11" s="59" t="str">
        <f t="shared" si="3"/>
        <v> </v>
      </c>
      <c r="L11" s="84">
        <v>0.6</v>
      </c>
      <c r="M11" s="74">
        <v>5.4</v>
      </c>
      <c r="N11" s="73">
        <v>5.4</v>
      </c>
      <c r="O11" s="40">
        <f t="shared" si="4"/>
        <v>1</v>
      </c>
      <c r="P11" s="41" t="str">
        <f t="shared" si="5"/>
        <v>СВ.200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</row>
    <row r="12" spans="1:21" s="42" customFormat="1" ht="16.5" customHeight="1">
      <c r="A12" s="64" t="s">
        <v>13</v>
      </c>
      <c r="B12" s="52">
        <f>G12+Q12+G25+L25+Q25+B38+G38+L38+B25</f>
        <v>15.1</v>
      </c>
      <c r="C12" s="53">
        <f>H12+R12+H25+M25+R25+C38+H38+M38+C25+M12</f>
        <v>20.9</v>
      </c>
      <c r="D12" s="53">
        <f>I12+S12+I25+N25+S25+D38+I38+N38+D25+N12</f>
        <v>20.9</v>
      </c>
      <c r="E12" s="40">
        <f t="shared" si="0"/>
        <v>1</v>
      </c>
      <c r="F12" s="41">
        <f t="shared" si="1"/>
        <v>1.3841059602649006</v>
      </c>
      <c r="G12" s="73"/>
      <c r="H12" s="74"/>
      <c r="I12" s="73"/>
      <c r="J12" s="40" t="str">
        <f t="shared" si="2"/>
        <v> </v>
      </c>
      <c r="K12" s="59" t="str">
        <f t="shared" si="3"/>
        <v> </v>
      </c>
      <c r="L12" s="84">
        <v>4.5</v>
      </c>
      <c r="M12" s="74">
        <v>5.9</v>
      </c>
      <c r="N12" s="73">
        <v>5.9</v>
      </c>
      <c r="O12" s="40">
        <f t="shared" si="4"/>
        <v>1</v>
      </c>
      <c r="P12" s="41">
        <f t="shared" si="5"/>
        <v>1.3111111111111111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</row>
    <row r="13" spans="1:21" s="42" customFormat="1" ht="23.25" customHeight="1">
      <c r="A13" s="65" t="s">
        <v>14</v>
      </c>
      <c r="B13" s="58">
        <f>SUM(B9:B12)</f>
        <v>863.7000000000002</v>
      </c>
      <c r="C13" s="44">
        <f>SUM(C9:C12)</f>
        <v>948.4</v>
      </c>
      <c r="D13" s="44">
        <f>SUM(D9:D12)</f>
        <v>991.6999999999999</v>
      </c>
      <c r="E13" s="46">
        <f t="shared" si="0"/>
        <v>1.0456558414171235</v>
      </c>
      <c r="F13" s="47">
        <f t="shared" si="1"/>
        <v>1.1481996063447955</v>
      </c>
      <c r="G13" s="56">
        <f>SUM(G9:G12)</f>
        <v>332.6</v>
      </c>
      <c r="H13" s="44">
        <f>SUM(H9:H12)</f>
        <v>520</v>
      </c>
      <c r="I13" s="45">
        <f>SUM(I9:I12)</f>
        <v>523.2</v>
      </c>
      <c r="J13" s="46">
        <f t="shared" si="2"/>
        <v>1.0061538461538462</v>
      </c>
      <c r="K13" s="60">
        <f t="shared" si="3"/>
        <v>1.5730607336139508</v>
      </c>
      <c r="L13" s="43">
        <f>SUM(L9:L12)</f>
        <v>67.7</v>
      </c>
      <c r="M13" s="44">
        <f>SUM(M9:M12)</f>
        <v>11.600000000000001</v>
      </c>
      <c r="N13" s="45">
        <f>SUM(N9:N12)</f>
        <v>11.600000000000001</v>
      </c>
      <c r="O13" s="46">
        <f t="shared" si="4"/>
        <v>1</v>
      </c>
      <c r="P13" s="47">
        <f t="shared" si="5"/>
        <v>0.17134416543574596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</row>
    <row r="14" spans="1:21" s="42" customFormat="1" ht="16.5" customHeight="1" thickBot="1">
      <c r="A14" s="66" t="s">
        <v>20</v>
      </c>
      <c r="B14" s="48">
        <f>B13+B7</f>
        <v>6090.599999999999</v>
      </c>
      <c r="C14" s="49">
        <f>C13+C7</f>
        <v>6122.8</v>
      </c>
      <c r="D14" s="49">
        <f>D13+D7</f>
        <v>5744.3</v>
      </c>
      <c r="E14" s="50">
        <f t="shared" si="0"/>
        <v>0.9381818775723525</v>
      </c>
      <c r="F14" s="51">
        <f t="shared" si="1"/>
        <v>0.9431418907825174</v>
      </c>
      <c r="G14" s="57">
        <f>G13+G7</f>
        <v>2273.9</v>
      </c>
      <c r="H14" s="49">
        <f>H13+H7</f>
        <v>1236.9</v>
      </c>
      <c r="I14" s="49">
        <f>I13+I7</f>
        <v>1326.6</v>
      </c>
      <c r="J14" s="50">
        <f t="shared" si="2"/>
        <v>1.0725200097016734</v>
      </c>
      <c r="K14" s="61">
        <f t="shared" si="3"/>
        <v>0.5834029640705395</v>
      </c>
      <c r="L14" s="48">
        <f>L13+L7</f>
        <v>75.3</v>
      </c>
      <c r="M14" s="49">
        <f>M13+M7</f>
        <v>164.6</v>
      </c>
      <c r="N14" s="49">
        <f>N13+N7</f>
        <v>11.600000000000001</v>
      </c>
      <c r="O14" s="50">
        <f t="shared" si="4"/>
        <v>0.07047387606318349</v>
      </c>
      <c r="P14" s="51">
        <f t="shared" si="5"/>
        <v>0.15405046480743695</v>
      </c>
      <c r="Q14" s="57">
        <f>Q13+Q7</f>
        <v>1.3</v>
      </c>
      <c r="R14" s="49">
        <f>R13+R7</f>
        <v>666</v>
      </c>
      <c r="S14" s="49">
        <f>S13+S7</f>
        <v>364.7</v>
      </c>
      <c r="T14" s="50">
        <f t="shared" si="6"/>
        <v>0.5475975975975976</v>
      </c>
      <c r="U14" s="51" t="str">
        <f t="shared" si="7"/>
        <v>СВ.200</v>
      </c>
    </row>
    <row r="16" ht="1.5" customHeight="1" thickBot="1"/>
    <row r="17" spans="1:21" ht="27" customHeight="1">
      <c r="A17" s="106"/>
      <c r="B17" s="104" t="s">
        <v>73</v>
      </c>
      <c r="C17" s="104"/>
      <c r="D17" s="104"/>
      <c r="E17" s="104"/>
      <c r="F17" s="105"/>
      <c r="G17" s="103" t="s">
        <v>16</v>
      </c>
      <c r="H17" s="104"/>
      <c r="I17" s="104"/>
      <c r="J17" s="104"/>
      <c r="K17" s="105"/>
      <c r="L17" s="103" t="s">
        <v>74</v>
      </c>
      <c r="M17" s="104"/>
      <c r="N17" s="104"/>
      <c r="O17" s="104"/>
      <c r="P17" s="105"/>
      <c r="Q17" s="103" t="s">
        <v>17</v>
      </c>
      <c r="R17" s="104"/>
      <c r="S17" s="104"/>
      <c r="T17" s="104"/>
      <c r="U17" s="105"/>
    </row>
    <row r="18" spans="1:21" ht="70.5" customHeight="1">
      <c r="A18" s="107"/>
      <c r="B18" s="16" t="str">
        <f>Q5</f>
        <v>исполнено на 01.01.2018</v>
      </c>
      <c r="C18" s="17" t="s">
        <v>88</v>
      </c>
      <c r="D18" s="17" t="str">
        <f>S5</f>
        <v>исполнено на 01.01.2019</v>
      </c>
      <c r="E18" s="17" t="str">
        <f>T5</f>
        <v>% исполнения на 01.01.2019</v>
      </c>
      <c r="F18" s="18" t="s">
        <v>92</v>
      </c>
      <c r="G18" s="16" t="str">
        <f>B18</f>
        <v>исполнено на 01.01.2018</v>
      </c>
      <c r="H18" s="17" t="s">
        <v>88</v>
      </c>
      <c r="I18" s="17" t="str">
        <f>D18</f>
        <v>исполнено на 01.01.2019</v>
      </c>
      <c r="J18" s="17" t="str">
        <f>E18</f>
        <v>% исполнения на 01.01.2019</v>
      </c>
      <c r="K18" s="18" t="s">
        <v>92</v>
      </c>
      <c r="L18" s="16" t="str">
        <f>G18</f>
        <v>исполнено на 01.01.2018</v>
      </c>
      <c r="M18" s="17" t="s">
        <v>88</v>
      </c>
      <c r="N18" s="17" t="str">
        <f>I18</f>
        <v>исполнено на 01.01.2019</v>
      </c>
      <c r="O18" s="17" t="str">
        <f>J18</f>
        <v>% исполнения на 01.01.2019</v>
      </c>
      <c r="P18" s="18" t="s">
        <v>92</v>
      </c>
      <c r="Q18" s="16" t="str">
        <f>L18</f>
        <v>исполнено на 01.01.2018</v>
      </c>
      <c r="R18" s="17" t="s">
        <v>88</v>
      </c>
      <c r="S18" s="17" t="str">
        <f>N18</f>
        <v>исполнено на 01.01.2019</v>
      </c>
      <c r="T18" s="17" t="str">
        <f>O18</f>
        <v>% исполнения на 01.01.2019</v>
      </c>
      <c r="U18" s="18" t="s">
        <v>89</v>
      </c>
    </row>
    <row r="19" spans="1:21" ht="14.25">
      <c r="A19" s="63">
        <v>1</v>
      </c>
      <c r="B19" s="55" t="s">
        <v>40</v>
      </c>
      <c r="C19" s="20" t="s">
        <v>41</v>
      </c>
      <c r="D19" s="20" t="s">
        <v>42</v>
      </c>
      <c r="E19" s="20" t="s">
        <v>43</v>
      </c>
      <c r="F19" s="20" t="s">
        <v>44</v>
      </c>
      <c r="G19" s="20" t="s">
        <v>45</v>
      </c>
      <c r="H19" s="20" t="s">
        <v>46</v>
      </c>
      <c r="I19" s="20" t="s">
        <v>47</v>
      </c>
      <c r="J19" s="20" t="s">
        <v>48</v>
      </c>
      <c r="K19" s="20" t="s">
        <v>49</v>
      </c>
      <c r="L19" s="20" t="s">
        <v>50</v>
      </c>
      <c r="M19" s="20" t="s">
        <v>51</v>
      </c>
      <c r="N19" s="20" t="s">
        <v>52</v>
      </c>
      <c r="O19" s="20" t="s">
        <v>53</v>
      </c>
      <c r="P19" s="20" t="s">
        <v>54</v>
      </c>
      <c r="Q19" s="20" t="s">
        <v>55</v>
      </c>
      <c r="R19" s="20" t="s">
        <v>56</v>
      </c>
      <c r="S19" s="20" t="s">
        <v>57</v>
      </c>
      <c r="T19" s="20" t="s">
        <v>58</v>
      </c>
      <c r="U19" s="20" t="s">
        <v>59</v>
      </c>
    </row>
    <row r="20" spans="1:21" ht="27">
      <c r="A20" s="64" t="s">
        <v>9</v>
      </c>
      <c r="B20" s="76"/>
      <c r="C20" s="74"/>
      <c r="D20" s="73"/>
      <c r="E20" s="40" t="str">
        <f>IF(C20=0," ",IF(D20/C20*100&gt;200,"СВ.200",D20/C20))</f>
        <v> </v>
      </c>
      <c r="F20" s="41" t="str">
        <f>IF(B20=0," ",IF(D20/B20*100&gt;200,"СВ.200",D20/B20))</f>
        <v> </v>
      </c>
      <c r="G20" s="75">
        <v>51.9</v>
      </c>
      <c r="H20" s="74">
        <v>5.8</v>
      </c>
      <c r="I20" s="73">
        <v>10.6</v>
      </c>
      <c r="J20" s="40">
        <f>IF(H20=0," ",IF(I20/H20*100&gt;200,"СВ.200",I20/H20))</f>
        <v>1.8275862068965518</v>
      </c>
      <c r="K20" s="41">
        <f>IF(G20=0," ",IF(I20/G20*100&gt;200,"СВ.200",I20/G20))</f>
        <v>0.20423892100192678</v>
      </c>
      <c r="L20" s="73">
        <v>2284.7</v>
      </c>
      <c r="M20" s="74">
        <v>3479.6</v>
      </c>
      <c r="N20" s="73">
        <v>3337.5</v>
      </c>
      <c r="O20" s="40">
        <f>IF(M20=0," ",IF(N20/M20*100&gt;200,"СВ.200",N20/M20))</f>
        <v>0.9591619726405334</v>
      </c>
      <c r="P20" s="41">
        <f>IF(L20=0," ",IF(N20/L20*100&gt;200,"СВ.200",N20/L20))</f>
        <v>1.4608044819888826</v>
      </c>
      <c r="Q20" s="75">
        <v>782.2</v>
      </c>
      <c r="R20" s="74">
        <v>20</v>
      </c>
      <c r="S20" s="73">
        <v>70</v>
      </c>
      <c r="T20" s="40" t="str">
        <f>IF(R20=0," ",IF(S20/R20*100&gt;200,"СВ.200",S20/R20))</f>
        <v>СВ.200</v>
      </c>
      <c r="U20" s="41">
        <f>IF(Q20=0," ",IF(S20/Q20*100&gt;200,"СВ.200",S20/Q20))</f>
        <v>0.08949117872666837</v>
      </c>
    </row>
    <row r="21" spans="1:21" ht="41.25">
      <c r="A21" s="64" t="s">
        <v>10</v>
      </c>
      <c r="B21" s="76"/>
      <c r="C21" s="74"/>
      <c r="D21" s="73"/>
      <c r="E21" s="40" t="str">
        <f aca="true" t="shared" si="9" ref="E21:E27">IF(C21=0," ",IF(D21/C21*100&gt;200,"СВ.200",D21/C21))</f>
        <v> </v>
      </c>
      <c r="F21" s="41" t="str">
        <f aca="true" t="shared" si="10" ref="F21:F27">IF(B21=0," ",IF(D21/B21*100&gt;200,"СВ.200",D21/B21))</f>
        <v> </v>
      </c>
      <c r="G21" s="75"/>
      <c r="H21" s="74"/>
      <c r="I21" s="73"/>
      <c r="J21" s="40" t="str">
        <f aca="true" t="shared" si="11" ref="J21:J27">IF(H21=0," ",IF(I21/H21*100&gt;200,"СВ.200",I21/H21))</f>
        <v> </v>
      </c>
      <c r="K21" s="41" t="str">
        <f aca="true" t="shared" si="12" ref="K21:K27">IF(G21=0," ",IF(I21/G21*100&gt;200,"СВ.200",I21/G21))</f>
        <v> </v>
      </c>
      <c r="L21" s="73"/>
      <c r="M21" s="74"/>
      <c r="N21" s="73"/>
      <c r="O21" s="40" t="str">
        <f aca="true" t="shared" si="13" ref="O21:O27">IF(M21=0," ",IF(N21/M21*100&gt;200,"СВ.200",N21/M21))</f>
        <v> </v>
      </c>
      <c r="P21" s="41" t="str">
        <f aca="true" t="shared" si="14" ref="P21:P27">IF(L21=0," ",IF(N21/L21*100&gt;200,"СВ.200",N21/L21))</f>
        <v> </v>
      </c>
      <c r="Q21" s="75"/>
      <c r="R21" s="74"/>
      <c r="S21" s="73"/>
      <c r="T21" s="40" t="str">
        <f aca="true" t="shared" si="15" ref="T21:T27">IF(R21=0," ",IF(S21/R21*100&gt;200,"СВ.200",S21/R21))</f>
        <v> </v>
      </c>
      <c r="U21" s="41" t="str">
        <f aca="true" t="shared" si="16" ref="U21:U27">IF(Q21=0," ",IF(S21/Q21*100&gt;200,"СВ.200",S21/Q21))</f>
        <v> </v>
      </c>
    </row>
    <row r="22" spans="1:21" ht="27">
      <c r="A22" s="64" t="s">
        <v>11</v>
      </c>
      <c r="B22" s="76">
        <v>53.7</v>
      </c>
      <c r="C22" s="74">
        <v>60</v>
      </c>
      <c r="D22" s="73">
        <v>50.8</v>
      </c>
      <c r="E22" s="40">
        <f t="shared" si="9"/>
        <v>0.8466666666666666</v>
      </c>
      <c r="F22" s="41">
        <f t="shared" si="10"/>
        <v>0.945996275605214</v>
      </c>
      <c r="G22" s="75"/>
      <c r="H22" s="74"/>
      <c r="I22" s="73"/>
      <c r="J22" s="40" t="str">
        <f t="shared" si="11"/>
        <v> </v>
      </c>
      <c r="K22" s="41" t="str">
        <f t="shared" si="12"/>
        <v> </v>
      </c>
      <c r="L22" s="73">
        <v>218.8</v>
      </c>
      <c r="M22" s="74"/>
      <c r="N22" s="73"/>
      <c r="O22" s="40" t="str">
        <f t="shared" si="13"/>
        <v> </v>
      </c>
      <c r="P22" s="41">
        <f t="shared" si="14"/>
        <v>0</v>
      </c>
      <c r="Q22" s="75"/>
      <c r="R22" s="74"/>
      <c r="S22" s="73"/>
      <c r="T22" s="40" t="str">
        <f t="shared" si="15"/>
        <v> </v>
      </c>
      <c r="U22" s="41" t="str">
        <f t="shared" si="16"/>
        <v> </v>
      </c>
    </row>
    <row r="23" spans="1:21" ht="14.25">
      <c r="A23" s="64" t="s">
        <v>21</v>
      </c>
      <c r="B23" s="76"/>
      <c r="C23" s="74"/>
      <c r="D23" s="73"/>
      <c r="E23" s="40" t="str">
        <f t="shared" si="9"/>
        <v> </v>
      </c>
      <c r="F23" s="41" t="str">
        <f t="shared" si="10"/>
        <v> </v>
      </c>
      <c r="G23" s="75"/>
      <c r="H23" s="74"/>
      <c r="I23" s="73"/>
      <c r="J23" s="40" t="str">
        <f t="shared" si="11"/>
        <v> </v>
      </c>
      <c r="K23" s="41" t="str">
        <f t="shared" si="12"/>
        <v> </v>
      </c>
      <c r="L23" s="73">
        <v>7.3</v>
      </c>
      <c r="M23" s="74">
        <v>7</v>
      </c>
      <c r="N23" s="73">
        <v>6.1</v>
      </c>
      <c r="O23" s="40">
        <f t="shared" si="13"/>
        <v>0.8714285714285713</v>
      </c>
      <c r="P23" s="41">
        <f t="shared" si="14"/>
        <v>0.8356164383561644</v>
      </c>
      <c r="Q23" s="75"/>
      <c r="R23" s="74">
        <v>82.2</v>
      </c>
      <c r="S23" s="73">
        <v>82.2</v>
      </c>
      <c r="T23" s="40">
        <f t="shared" si="15"/>
        <v>1</v>
      </c>
      <c r="U23" s="41" t="str">
        <f t="shared" si="16"/>
        <v> </v>
      </c>
    </row>
    <row r="24" spans="1:21" ht="14.25">
      <c r="A24" s="64" t="s">
        <v>12</v>
      </c>
      <c r="B24" s="76"/>
      <c r="C24" s="74"/>
      <c r="D24" s="73"/>
      <c r="E24" s="40" t="str">
        <f t="shared" si="9"/>
        <v> </v>
      </c>
      <c r="F24" s="41" t="str">
        <f t="shared" si="10"/>
        <v> </v>
      </c>
      <c r="G24" s="75"/>
      <c r="H24" s="74"/>
      <c r="I24" s="73"/>
      <c r="J24" s="40" t="str">
        <f t="shared" si="11"/>
        <v> </v>
      </c>
      <c r="K24" s="41" t="str">
        <f t="shared" si="12"/>
        <v> </v>
      </c>
      <c r="L24" s="73">
        <v>162.7</v>
      </c>
      <c r="M24" s="74">
        <v>191.6</v>
      </c>
      <c r="N24" s="73">
        <v>191.6</v>
      </c>
      <c r="O24" s="40">
        <f t="shared" si="13"/>
        <v>1</v>
      </c>
      <c r="P24" s="41">
        <f t="shared" si="14"/>
        <v>1.1776275353411187</v>
      </c>
      <c r="Q24" s="75"/>
      <c r="R24" s="74"/>
      <c r="S24" s="73"/>
      <c r="T24" s="40" t="str">
        <f t="shared" si="15"/>
        <v> </v>
      </c>
      <c r="U24" s="41" t="str">
        <f t="shared" si="16"/>
        <v> </v>
      </c>
    </row>
    <row r="25" spans="1:21" ht="14.25">
      <c r="A25" s="64" t="s">
        <v>13</v>
      </c>
      <c r="B25" s="76"/>
      <c r="C25" s="74"/>
      <c r="D25" s="73"/>
      <c r="E25" s="40" t="str">
        <f t="shared" si="9"/>
        <v> </v>
      </c>
      <c r="F25" s="41" t="str">
        <f t="shared" si="10"/>
        <v> </v>
      </c>
      <c r="G25" s="75"/>
      <c r="H25" s="74"/>
      <c r="I25" s="73"/>
      <c r="J25" s="40" t="str">
        <f t="shared" si="11"/>
        <v> </v>
      </c>
      <c r="K25" s="41" t="str">
        <f t="shared" si="12"/>
        <v> </v>
      </c>
      <c r="L25" s="73">
        <v>15.1</v>
      </c>
      <c r="M25" s="74">
        <v>15</v>
      </c>
      <c r="N25" s="73">
        <v>15</v>
      </c>
      <c r="O25" s="40">
        <f t="shared" si="13"/>
        <v>1</v>
      </c>
      <c r="P25" s="41">
        <f t="shared" si="14"/>
        <v>0.9933774834437087</v>
      </c>
      <c r="Q25" s="75"/>
      <c r="R25" s="74"/>
      <c r="S25" s="73"/>
      <c r="T25" s="40" t="str">
        <f t="shared" si="15"/>
        <v> </v>
      </c>
      <c r="U25" s="41" t="str">
        <f t="shared" si="16"/>
        <v> </v>
      </c>
    </row>
    <row r="26" spans="1:21" ht="27">
      <c r="A26" s="65" t="s">
        <v>14</v>
      </c>
      <c r="B26" s="56">
        <f>SUM(B22:B25)</f>
        <v>53.7</v>
      </c>
      <c r="C26" s="44">
        <f>SUM(C22:C25)</f>
        <v>60</v>
      </c>
      <c r="D26" s="45">
        <f>SUM(D22:D25)</f>
        <v>50.8</v>
      </c>
      <c r="E26" s="46">
        <f t="shared" si="9"/>
        <v>0.8466666666666666</v>
      </c>
      <c r="F26" s="47">
        <f t="shared" si="10"/>
        <v>0.945996275605214</v>
      </c>
      <c r="G26" s="43">
        <f>SUM(G22:G25)</f>
        <v>0</v>
      </c>
      <c r="H26" s="44">
        <f>SUM(H22:H25)</f>
        <v>0</v>
      </c>
      <c r="I26" s="45">
        <f>SUM(I22:I25)</f>
        <v>0</v>
      </c>
      <c r="J26" s="46" t="str">
        <f t="shared" si="11"/>
        <v> </v>
      </c>
      <c r="K26" s="47" t="str">
        <f t="shared" si="12"/>
        <v> </v>
      </c>
      <c r="L26" s="43">
        <f>SUM(L22:L25)</f>
        <v>403.90000000000003</v>
      </c>
      <c r="M26" s="44">
        <f>SUM(M22:M25)</f>
        <v>213.6</v>
      </c>
      <c r="N26" s="45">
        <f>SUM(N22:N25)</f>
        <v>212.7</v>
      </c>
      <c r="O26" s="46">
        <f t="shared" si="13"/>
        <v>0.9957865168539326</v>
      </c>
      <c r="P26" s="47">
        <f t="shared" si="14"/>
        <v>0.5266154988858628</v>
      </c>
      <c r="Q26" s="43">
        <f>SUM(Q22:Q25)</f>
        <v>0</v>
      </c>
      <c r="R26" s="44">
        <f>SUM(R22:R25)</f>
        <v>82.2</v>
      </c>
      <c r="S26" s="45">
        <f>SUM(S22:S25)</f>
        <v>82.2</v>
      </c>
      <c r="T26" s="46">
        <f t="shared" si="15"/>
        <v>1</v>
      </c>
      <c r="U26" s="47" t="str">
        <f t="shared" si="16"/>
        <v> </v>
      </c>
    </row>
    <row r="27" spans="1:21" ht="15" thickBot="1">
      <c r="A27" s="66" t="s">
        <v>20</v>
      </c>
      <c r="B27" s="57">
        <f>B26+B20</f>
        <v>53.7</v>
      </c>
      <c r="C27" s="49">
        <f>C26+C20</f>
        <v>60</v>
      </c>
      <c r="D27" s="49">
        <f>D26+D20</f>
        <v>50.8</v>
      </c>
      <c r="E27" s="50">
        <f t="shared" si="9"/>
        <v>0.8466666666666666</v>
      </c>
      <c r="F27" s="51">
        <f t="shared" si="10"/>
        <v>0.945996275605214</v>
      </c>
      <c r="G27" s="48">
        <f>G26+G20</f>
        <v>51.9</v>
      </c>
      <c r="H27" s="49">
        <f>H26+H20</f>
        <v>5.8</v>
      </c>
      <c r="I27" s="49">
        <f>I26+I20</f>
        <v>10.6</v>
      </c>
      <c r="J27" s="50">
        <f t="shared" si="11"/>
        <v>1.8275862068965518</v>
      </c>
      <c r="K27" s="51">
        <f t="shared" si="12"/>
        <v>0.20423892100192678</v>
      </c>
      <c r="L27" s="48">
        <f>L26+L20</f>
        <v>2688.6</v>
      </c>
      <c r="M27" s="49">
        <f>M26+M20</f>
        <v>3693.2</v>
      </c>
      <c r="N27" s="49">
        <f>N26+N20</f>
        <v>3550.2</v>
      </c>
      <c r="O27" s="50">
        <f t="shared" si="13"/>
        <v>0.9612801906206</v>
      </c>
      <c r="P27" s="51">
        <f t="shared" si="14"/>
        <v>1.3204641821022094</v>
      </c>
      <c r="Q27" s="48">
        <f>Q26+Q20</f>
        <v>782.2</v>
      </c>
      <c r="R27" s="49">
        <f>R26+R20</f>
        <v>102.2</v>
      </c>
      <c r="S27" s="49">
        <f>S26+S20</f>
        <v>152.2</v>
      </c>
      <c r="T27" s="50">
        <f t="shared" si="15"/>
        <v>1.4892367906066535</v>
      </c>
      <c r="U27" s="51">
        <f t="shared" si="16"/>
        <v>0.19457939145998462</v>
      </c>
    </row>
    <row r="28" spans="1:21" s="89" customFormat="1" ht="14.25">
      <c r="A28" s="86"/>
      <c r="B28" s="87"/>
      <c r="C28" s="87"/>
      <c r="D28" s="87"/>
      <c r="E28" s="88"/>
      <c r="F28" s="88"/>
      <c r="G28" s="87"/>
      <c r="H28" s="87"/>
      <c r="I28" s="87"/>
      <c r="J28" s="88"/>
      <c r="K28" s="88"/>
      <c r="L28" s="87"/>
      <c r="M28" s="87"/>
      <c r="N28" s="87"/>
      <c r="O28" s="88"/>
      <c r="P28" s="88"/>
      <c r="Q28" s="87"/>
      <c r="R28" s="87"/>
      <c r="S28" s="87"/>
      <c r="T28" s="88"/>
      <c r="U28" s="88"/>
    </row>
    <row r="29" ht="15" thickBot="1"/>
    <row r="30" spans="1:16" ht="14.25">
      <c r="A30" s="106"/>
      <c r="B30" s="103" t="s">
        <v>18</v>
      </c>
      <c r="C30" s="104"/>
      <c r="D30" s="104"/>
      <c r="E30" s="104"/>
      <c r="F30" s="105"/>
      <c r="G30" s="103" t="s">
        <v>81</v>
      </c>
      <c r="H30" s="104"/>
      <c r="I30" s="104"/>
      <c r="J30" s="104"/>
      <c r="K30" s="104"/>
      <c r="L30" s="103" t="s">
        <v>19</v>
      </c>
      <c r="M30" s="104"/>
      <c r="N30" s="104"/>
      <c r="O30" s="104"/>
      <c r="P30" s="105"/>
    </row>
    <row r="31" spans="1:16" ht="54.75">
      <c r="A31" s="107"/>
      <c r="B31" s="16" t="str">
        <f>Q18</f>
        <v>исполнено на 01.01.2018</v>
      </c>
      <c r="C31" s="17" t="s">
        <v>88</v>
      </c>
      <c r="D31" s="17" t="str">
        <f>S18</f>
        <v>исполнено на 01.01.2019</v>
      </c>
      <c r="E31" s="17" t="str">
        <f>T18</f>
        <v>% исполнения на 01.01.2019</v>
      </c>
      <c r="F31" s="18" t="s">
        <v>92</v>
      </c>
      <c r="G31" s="16" t="str">
        <f>B31</f>
        <v>исполнено на 01.01.2018</v>
      </c>
      <c r="H31" s="17" t="s">
        <v>88</v>
      </c>
      <c r="I31" s="17" t="str">
        <f>D31</f>
        <v>исполнено на 01.01.2019</v>
      </c>
      <c r="J31" s="17" t="str">
        <f>E31</f>
        <v>% исполнения на 01.01.2019</v>
      </c>
      <c r="K31" s="18" t="s">
        <v>89</v>
      </c>
      <c r="L31" s="16" t="str">
        <f>G31</f>
        <v>исполнено на 01.01.2018</v>
      </c>
      <c r="M31" s="17" t="s">
        <v>88</v>
      </c>
      <c r="N31" s="17" t="str">
        <f>I31</f>
        <v>исполнено на 01.01.2019</v>
      </c>
      <c r="O31" s="17" t="str">
        <f>J31</f>
        <v>% исполнения на 01.01.2019</v>
      </c>
      <c r="P31" s="18" t="s">
        <v>92</v>
      </c>
    </row>
    <row r="32" spans="1:16" ht="14.25">
      <c r="A32" s="63">
        <v>1</v>
      </c>
      <c r="B32" s="20" t="s">
        <v>60</v>
      </c>
      <c r="C32" s="20" t="s">
        <v>61</v>
      </c>
      <c r="D32" s="20" t="s">
        <v>62</v>
      </c>
      <c r="E32" s="20" t="s">
        <v>63</v>
      </c>
      <c r="F32" s="20" t="s">
        <v>64</v>
      </c>
      <c r="G32" s="20" t="s">
        <v>65</v>
      </c>
      <c r="H32" s="20" t="s">
        <v>66</v>
      </c>
      <c r="I32" s="20" t="s">
        <v>67</v>
      </c>
      <c r="J32" s="20" t="s">
        <v>68</v>
      </c>
      <c r="K32" s="54" t="s">
        <v>69</v>
      </c>
      <c r="L32" s="22" t="s">
        <v>83</v>
      </c>
      <c r="M32" s="23" t="s">
        <v>84</v>
      </c>
      <c r="N32" s="23" t="s">
        <v>85</v>
      </c>
      <c r="O32" s="23" t="s">
        <v>86</v>
      </c>
      <c r="P32" s="24" t="s">
        <v>87</v>
      </c>
    </row>
    <row r="33" spans="1:16" ht="27">
      <c r="A33" s="64" t="s">
        <v>9</v>
      </c>
      <c r="B33" s="73">
        <v>89.2</v>
      </c>
      <c r="C33" s="74">
        <v>45</v>
      </c>
      <c r="D33" s="73">
        <v>69.8</v>
      </c>
      <c r="E33" s="40">
        <f>IF(C33=0," ",IF(D33/C33*100&gt;200,"СВ.200",D33/C33))</f>
        <v>1.551111111111111</v>
      </c>
      <c r="F33" s="41">
        <f>IF(B33=0," ",IF(D33/B33*100&gt;200,"СВ.200",D33/B33))</f>
        <v>0.7825112107623318</v>
      </c>
      <c r="G33" s="75">
        <v>68.7</v>
      </c>
      <c r="H33" s="74">
        <v>88.1</v>
      </c>
      <c r="I33" s="73">
        <v>96.6</v>
      </c>
      <c r="J33" s="40">
        <f>IF(H33=0," ",IF(I33/H33*100&gt;200,"СВ.200",I33/H33))</f>
        <v>1.0964812712826333</v>
      </c>
      <c r="K33" s="59">
        <f>IF(G33=0," ",IF(I33/G33*100&gt;200,"СВ.200",I33/G33))</f>
        <v>1.4061135371179039</v>
      </c>
      <c r="L33" s="75"/>
      <c r="M33" s="74"/>
      <c r="N33" s="73"/>
      <c r="O33" s="40" t="str">
        <f>IF(M33=0," ",IF(N33/M33*100&gt;200,"СВ.200",N33/M33))</f>
        <v> </v>
      </c>
      <c r="P33" s="41" t="str">
        <f>IF(L33=0," ",IF(N33/L33*100&gt;200,"СВ.200",N33/L33))</f>
        <v> </v>
      </c>
    </row>
    <row r="34" spans="1:16" ht="41.25">
      <c r="A34" s="64" t="s">
        <v>10</v>
      </c>
      <c r="B34" s="73"/>
      <c r="C34" s="74"/>
      <c r="D34" s="73"/>
      <c r="E34" s="40" t="str">
        <f aca="true" t="shared" si="17" ref="E34:E40">IF(C34=0," ",IF(D34/C34*100&gt;200,"СВ.200",D34/C34))</f>
        <v> </v>
      </c>
      <c r="F34" s="41" t="str">
        <f aca="true" t="shared" si="18" ref="F34:F40">IF(B34=0," ",IF(D34/B34*100&gt;200,"СВ.200",D34/B34))</f>
        <v> </v>
      </c>
      <c r="G34" s="75"/>
      <c r="H34" s="74"/>
      <c r="I34" s="73"/>
      <c r="J34" s="40" t="str">
        <f aca="true" t="shared" si="19" ref="J34:J40">IF(H34=0," ",IF(I34/H34*100&gt;200,"СВ.200",I34/H34))</f>
        <v> </v>
      </c>
      <c r="K34" s="59" t="str">
        <f aca="true" t="shared" si="20" ref="K34:K40">IF(G34=0," ",IF(I34/G34*100&gt;200,"СВ.200",I34/G34))</f>
        <v> </v>
      </c>
      <c r="L34" s="75"/>
      <c r="M34" s="74"/>
      <c r="N34" s="73"/>
      <c r="O34" s="40" t="str">
        <f aca="true" t="shared" si="21" ref="O34:O40">IF(M34=0," ",IF(N34/M34*100&gt;200,"СВ.200",N34/M34))</f>
        <v> </v>
      </c>
      <c r="P34" s="41" t="str">
        <f aca="true" t="shared" si="22" ref="P34:P40">IF(L34=0," ",IF(N34/L34*100&gt;200,"СВ.200",N34/L34))</f>
        <v> </v>
      </c>
    </row>
    <row r="35" spans="1:16" ht="27">
      <c r="A35" s="64" t="s">
        <v>11</v>
      </c>
      <c r="B35" s="73">
        <v>70.6</v>
      </c>
      <c r="C35" s="74">
        <v>20</v>
      </c>
      <c r="D35" s="73">
        <v>45.3</v>
      </c>
      <c r="E35" s="40" t="str">
        <f t="shared" si="17"/>
        <v>СВ.200</v>
      </c>
      <c r="F35" s="41">
        <f t="shared" si="18"/>
        <v>0.641643059490085</v>
      </c>
      <c r="G35" s="75"/>
      <c r="H35" s="74"/>
      <c r="I35" s="73">
        <v>27.4</v>
      </c>
      <c r="J35" s="40" t="str">
        <f t="shared" si="19"/>
        <v> </v>
      </c>
      <c r="K35" s="59" t="str">
        <f t="shared" si="20"/>
        <v> </v>
      </c>
      <c r="L35" s="75"/>
      <c r="M35" s="74"/>
      <c r="N35" s="73"/>
      <c r="O35" s="40" t="str">
        <f t="shared" si="21"/>
        <v> </v>
      </c>
      <c r="P35" s="41" t="str">
        <f t="shared" si="22"/>
        <v> </v>
      </c>
    </row>
    <row r="36" spans="1:16" ht="14.25">
      <c r="A36" s="64" t="s">
        <v>21</v>
      </c>
      <c r="B36" s="73"/>
      <c r="C36" s="74">
        <v>10.5</v>
      </c>
      <c r="D36" s="73">
        <v>8</v>
      </c>
      <c r="E36" s="40">
        <f t="shared" si="17"/>
        <v>0.7619047619047619</v>
      </c>
      <c r="F36" s="41" t="str">
        <f t="shared" si="18"/>
        <v> </v>
      </c>
      <c r="G36" s="75"/>
      <c r="H36" s="74"/>
      <c r="I36" s="73"/>
      <c r="J36" s="40" t="str">
        <f t="shared" si="19"/>
        <v> </v>
      </c>
      <c r="K36" s="59" t="str">
        <f t="shared" si="20"/>
        <v> </v>
      </c>
      <c r="L36" s="75"/>
      <c r="M36" s="74"/>
      <c r="N36" s="73"/>
      <c r="O36" s="40" t="str">
        <f t="shared" si="21"/>
        <v> </v>
      </c>
      <c r="P36" s="41" t="str">
        <f t="shared" si="22"/>
        <v> </v>
      </c>
    </row>
    <row r="37" spans="1:16" ht="14.25">
      <c r="A37" s="64" t="s">
        <v>12</v>
      </c>
      <c r="B37" s="73">
        <v>2.9</v>
      </c>
      <c r="C37" s="74">
        <v>27.5</v>
      </c>
      <c r="D37" s="73">
        <v>27.5</v>
      </c>
      <c r="E37" s="40">
        <f t="shared" si="17"/>
        <v>1</v>
      </c>
      <c r="F37" s="41" t="str">
        <f t="shared" si="18"/>
        <v>СВ.200</v>
      </c>
      <c r="G37" s="75"/>
      <c r="H37" s="74">
        <v>3</v>
      </c>
      <c r="I37" s="73">
        <v>3</v>
      </c>
      <c r="J37" s="40">
        <f t="shared" si="19"/>
        <v>1</v>
      </c>
      <c r="K37" s="59" t="str">
        <f t="shared" si="20"/>
        <v> </v>
      </c>
      <c r="L37" s="75"/>
      <c r="M37" s="74"/>
      <c r="N37" s="73"/>
      <c r="O37" s="40" t="str">
        <f t="shared" si="21"/>
        <v> </v>
      </c>
      <c r="P37" s="41" t="str">
        <f t="shared" si="22"/>
        <v> </v>
      </c>
    </row>
    <row r="38" spans="1:16" ht="14.25">
      <c r="A38" s="64" t="s">
        <v>13</v>
      </c>
      <c r="B38" s="73"/>
      <c r="C38" s="74"/>
      <c r="D38" s="73"/>
      <c r="E38" s="40" t="str">
        <f t="shared" si="17"/>
        <v> </v>
      </c>
      <c r="F38" s="41" t="str">
        <f t="shared" si="18"/>
        <v> </v>
      </c>
      <c r="G38" s="75"/>
      <c r="H38" s="74"/>
      <c r="I38" s="73"/>
      <c r="J38" s="40" t="str">
        <f t="shared" si="19"/>
        <v> </v>
      </c>
      <c r="K38" s="59" t="str">
        <f t="shared" si="20"/>
        <v> </v>
      </c>
      <c r="L38" s="75"/>
      <c r="M38" s="74"/>
      <c r="N38" s="73"/>
      <c r="O38" s="40" t="str">
        <f t="shared" si="21"/>
        <v> </v>
      </c>
      <c r="P38" s="41" t="str">
        <f t="shared" si="22"/>
        <v> </v>
      </c>
    </row>
    <row r="39" spans="1:16" ht="27">
      <c r="A39" s="65" t="s">
        <v>14</v>
      </c>
      <c r="B39" s="43">
        <f>SUM(B35:B38)</f>
        <v>73.5</v>
      </c>
      <c r="C39" s="44">
        <f>SUM(C35:C38)</f>
        <v>58</v>
      </c>
      <c r="D39" s="45">
        <f>SUM(D35:D38)</f>
        <v>80.8</v>
      </c>
      <c r="E39" s="46">
        <f t="shared" si="17"/>
        <v>1.393103448275862</v>
      </c>
      <c r="F39" s="47">
        <f t="shared" si="18"/>
        <v>1.0993197278911564</v>
      </c>
      <c r="G39" s="43">
        <f>SUM(G35:G38)</f>
        <v>0</v>
      </c>
      <c r="H39" s="44">
        <f>SUM(H35:H38)</f>
        <v>3</v>
      </c>
      <c r="I39" s="45">
        <f>SUM(I35:I38)</f>
        <v>30.4</v>
      </c>
      <c r="J39" s="46" t="str">
        <f t="shared" si="19"/>
        <v>СВ.200</v>
      </c>
      <c r="K39" s="60" t="str">
        <f t="shared" si="20"/>
        <v> </v>
      </c>
      <c r="L39" s="43">
        <f>SUM(L35:L38)</f>
        <v>0</v>
      </c>
      <c r="M39" s="44">
        <f>SUM(M35:M38)</f>
        <v>0</v>
      </c>
      <c r="N39" s="45">
        <f>SUM(N35:N38)</f>
        <v>0</v>
      </c>
      <c r="O39" s="46" t="str">
        <f t="shared" si="21"/>
        <v> </v>
      </c>
      <c r="P39" s="47" t="str">
        <f t="shared" si="22"/>
        <v> </v>
      </c>
    </row>
    <row r="40" spans="1:16" ht="15" thickBot="1">
      <c r="A40" s="66" t="s">
        <v>20</v>
      </c>
      <c r="B40" s="48">
        <f>B39+B33</f>
        <v>162.7</v>
      </c>
      <c r="C40" s="49">
        <f>C39+C33</f>
        <v>103</v>
      </c>
      <c r="D40" s="49">
        <f>D39+D33</f>
        <v>150.6</v>
      </c>
      <c r="E40" s="50">
        <f t="shared" si="17"/>
        <v>1.462135922330097</v>
      </c>
      <c r="F40" s="51">
        <f t="shared" si="18"/>
        <v>0.9256299938537186</v>
      </c>
      <c r="G40" s="48">
        <f>G39+G33</f>
        <v>68.7</v>
      </c>
      <c r="H40" s="49">
        <f>H39+H33</f>
        <v>91.1</v>
      </c>
      <c r="I40" s="49">
        <f>I39+I33</f>
        <v>127</v>
      </c>
      <c r="J40" s="50">
        <f t="shared" si="19"/>
        <v>1.3940724478594952</v>
      </c>
      <c r="K40" s="61">
        <f t="shared" si="20"/>
        <v>1.8486171761280932</v>
      </c>
      <c r="L40" s="48">
        <f>L39+L33</f>
        <v>0</v>
      </c>
      <c r="M40" s="49">
        <f>M39+M33</f>
        <v>0</v>
      </c>
      <c r="N40" s="49">
        <f>N39+N33</f>
        <v>0</v>
      </c>
      <c r="O40" s="50" t="str">
        <f t="shared" si="21"/>
        <v> </v>
      </c>
      <c r="P40" s="51" t="str">
        <f t="shared" si="22"/>
        <v> </v>
      </c>
    </row>
  </sheetData>
  <sheetProtection/>
  <mergeCells count="15">
    <mergeCell ref="L30:P30"/>
    <mergeCell ref="L17:P17"/>
    <mergeCell ref="Q17:U17"/>
    <mergeCell ref="B30:F30"/>
    <mergeCell ref="G30:K30"/>
    <mergeCell ref="B2:U2"/>
    <mergeCell ref="L4:P4"/>
    <mergeCell ref="A30:A31"/>
    <mergeCell ref="A4:A5"/>
    <mergeCell ref="G4:K4"/>
    <mergeCell ref="Q4:U4"/>
    <mergeCell ref="B17:F17"/>
    <mergeCell ref="G17:K17"/>
    <mergeCell ref="B4:F4"/>
    <mergeCell ref="A17:A18"/>
  </mergeCells>
  <printOptions/>
  <pageMargins left="0.2362204724409449" right="0.2362204724409449" top="0.2362204724409449" bottom="0.16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 topLeftCell="A7">
      <selection activeCell="C11" sqref="C11"/>
    </sheetView>
  </sheetViews>
  <sheetFormatPr defaultColWidth="9.140625" defaultRowHeight="15"/>
  <cols>
    <col min="2" max="2" width="22.140625" style="0" customWidth="1"/>
    <col min="3" max="3" width="10.28125" style="0" customWidth="1"/>
    <col min="4" max="4" width="8.7109375" style="0" customWidth="1"/>
    <col min="5" max="5" width="10.28125" style="0" customWidth="1"/>
    <col min="6" max="6" width="11.00390625" style="0" customWidth="1"/>
    <col min="7" max="7" width="12.28125" style="0" customWidth="1"/>
  </cols>
  <sheetData>
    <row r="2" spans="1:8" ht="72.75" customHeight="1">
      <c r="A2" s="113" t="s">
        <v>93</v>
      </c>
      <c r="B2" s="113"/>
      <c r="C2" s="113"/>
      <c r="D2" s="113"/>
      <c r="E2" s="113"/>
      <c r="F2" s="113"/>
      <c r="G2" s="113"/>
      <c r="H2" s="113"/>
    </row>
    <row r="3" spans="2:7" ht="15" thickBot="1">
      <c r="B3" s="1" t="s">
        <v>94</v>
      </c>
      <c r="C3" s="1"/>
      <c r="D3" s="1"/>
      <c r="E3" s="1"/>
      <c r="F3" s="1"/>
      <c r="G3" s="1" t="s">
        <v>71</v>
      </c>
    </row>
    <row r="4" spans="2:7" ht="23.25" customHeight="1">
      <c r="B4" s="111"/>
      <c r="C4" s="108" t="s">
        <v>72</v>
      </c>
      <c r="D4" s="109"/>
      <c r="E4" s="109"/>
      <c r="F4" s="109"/>
      <c r="G4" s="110"/>
    </row>
    <row r="5" spans="2:7" ht="63.75" customHeight="1">
      <c r="B5" s="112"/>
      <c r="C5" s="16" t="s">
        <v>100</v>
      </c>
      <c r="D5" s="17" t="s">
        <v>88</v>
      </c>
      <c r="E5" s="17" t="s">
        <v>98</v>
      </c>
      <c r="F5" s="17" t="s">
        <v>101</v>
      </c>
      <c r="G5" s="18" t="s">
        <v>89</v>
      </c>
    </row>
    <row r="6" spans="2:7" s="15" customFormat="1" ht="14.25">
      <c r="B6" s="69">
        <v>1</v>
      </c>
      <c r="C6" s="19">
        <v>2</v>
      </c>
      <c r="D6" s="20">
        <v>3</v>
      </c>
      <c r="E6" s="20">
        <v>4</v>
      </c>
      <c r="F6" s="20" t="s">
        <v>23</v>
      </c>
      <c r="G6" s="21" t="s">
        <v>24</v>
      </c>
    </row>
    <row r="7" spans="2:11" s="42" customFormat="1" ht="36.75" customHeight="1">
      <c r="B7" s="70" t="s">
        <v>9</v>
      </c>
      <c r="C7" s="67">
        <f>неналоговые!B7+налоговые!B7</f>
        <v>14836.9</v>
      </c>
      <c r="D7" s="30">
        <f>неналоговые!C7+налоговые!C7</f>
        <v>15185.400000000001</v>
      </c>
      <c r="E7" s="68">
        <f>неналоговые!D7+налоговые!D7</f>
        <v>15012.800000000001</v>
      </c>
      <c r="F7" s="40">
        <f>IF(D7=0," ",IF(E7/D7*100&gt;200,"СВ.200",E7/D7))</f>
        <v>0.9886338193264583</v>
      </c>
      <c r="G7" s="41">
        <f>IF(C7=0," ",IF(E7/C7*100&gt;200,"СВ.200",E7/C7))</f>
        <v>1.0118555762996315</v>
      </c>
      <c r="J7" s="85"/>
      <c r="K7" s="85"/>
    </row>
    <row r="8" spans="2:7" s="42" customFormat="1" ht="34.5" customHeight="1">
      <c r="B8" s="70" t="s">
        <v>10</v>
      </c>
      <c r="C8" s="67"/>
      <c r="D8" s="30"/>
      <c r="E8" s="68"/>
      <c r="F8" s="40" t="str">
        <f aca="true" t="shared" si="0" ref="F8:F14">IF(D8=0," ",IF(E8/D8*100&gt;200,"СВ.200",E8/D8))</f>
        <v> </v>
      </c>
      <c r="G8" s="41" t="str">
        <f aca="true" t="shared" si="1" ref="G8:G14">IF(C8=0," ",IF(E8/C8*100&gt;200,"СВ.200",E8/C8))</f>
        <v> </v>
      </c>
    </row>
    <row r="9" spans="2:11" s="42" customFormat="1" ht="27" customHeight="1">
      <c r="B9" s="70" t="s">
        <v>11</v>
      </c>
      <c r="C9" s="67">
        <f>неналоговые!B9+налоговые!B9</f>
        <v>7908.099999999999</v>
      </c>
      <c r="D9" s="30">
        <f>неналоговые!C9+налоговые!C9</f>
        <v>7850.5</v>
      </c>
      <c r="E9" s="68">
        <f>неналоговые!D9+налоговые!D9</f>
        <v>8626.7</v>
      </c>
      <c r="F9" s="40">
        <f t="shared" si="0"/>
        <v>1.0988726832685818</v>
      </c>
      <c r="G9" s="41">
        <f t="shared" si="1"/>
        <v>1.0908688559831061</v>
      </c>
      <c r="H9" s="85"/>
      <c r="K9" s="85"/>
    </row>
    <row r="10" spans="2:9" s="42" customFormat="1" ht="25.5" customHeight="1">
      <c r="B10" s="70" t="s">
        <v>21</v>
      </c>
      <c r="C10" s="67">
        <f>неналоговые!B10+налоговые!B10</f>
        <v>147.8</v>
      </c>
      <c r="D10" s="30">
        <f>неналоговые!C10+налоговые!C10</f>
        <v>191.7</v>
      </c>
      <c r="E10" s="68">
        <f>неналоговые!D10+налоговые!D10</f>
        <v>172.5</v>
      </c>
      <c r="F10" s="40">
        <f t="shared" si="0"/>
        <v>0.8998435054773084</v>
      </c>
      <c r="G10" s="41">
        <f t="shared" si="1"/>
        <v>1.1671177266576453</v>
      </c>
      <c r="H10" s="85"/>
      <c r="I10" s="85"/>
    </row>
    <row r="11" spans="2:11" s="42" customFormat="1" ht="23.25" customHeight="1">
      <c r="B11" s="70" t="s">
        <v>12</v>
      </c>
      <c r="C11" s="67">
        <f>неналоговые!B11+налоговые!B11</f>
        <v>677.4000000000001</v>
      </c>
      <c r="D11" s="30">
        <f>неналоговые!C11+налоговые!C11</f>
        <v>711.9</v>
      </c>
      <c r="E11" s="68">
        <f>неналоговые!D11+налоговые!D11</f>
        <v>734.0999999999999</v>
      </c>
      <c r="F11" s="40">
        <f t="shared" si="0"/>
        <v>1.0311841550779604</v>
      </c>
      <c r="G11" s="41">
        <f t="shared" si="1"/>
        <v>1.0837023914968997</v>
      </c>
      <c r="H11" s="85"/>
      <c r="I11" s="85"/>
      <c r="J11" s="85"/>
      <c r="K11" s="85"/>
    </row>
    <row r="12" spans="2:9" s="42" customFormat="1" ht="23.25" customHeight="1">
      <c r="B12" s="70" t="s">
        <v>13</v>
      </c>
      <c r="C12" s="67">
        <f>неналоговые!B12+налоговые!B12</f>
        <v>202.49999999999997</v>
      </c>
      <c r="D12" s="30">
        <f>неналоговые!C12+налоговые!C12</f>
        <v>155.6</v>
      </c>
      <c r="E12" s="68">
        <f>неналоговые!D12+налоговые!D12</f>
        <v>156.1</v>
      </c>
      <c r="F12" s="40">
        <f t="shared" si="0"/>
        <v>1.0032133676092545</v>
      </c>
      <c r="G12" s="41">
        <f t="shared" si="1"/>
        <v>0.7708641975308643</v>
      </c>
      <c r="H12" s="85"/>
      <c r="I12" s="85"/>
    </row>
    <row r="13" spans="2:7" s="42" customFormat="1" ht="27" customHeight="1">
      <c r="B13" s="71" t="s">
        <v>14</v>
      </c>
      <c r="C13" s="43">
        <f>SUM(C9:C12)</f>
        <v>8935.8</v>
      </c>
      <c r="D13" s="44">
        <f>SUM(D9:D12)</f>
        <v>8909.7</v>
      </c>
      <c r="E13" s="45">
        <f>SUM(E9:E12)</f>
        <v>9689.400000000001</v>
      </c>
      <c r="F13" s="46">
        <f t="shared" si="0"/>
        <v>1.0875113640189906</v>
      </c>
      <c r="G13" s="47">
        <f t="shared" si="1"/>
        <v>1.0843349224467873</v>
      </c>
    </row>
    <row r="14" spans="2:7" s="42" customFormat="1" ht="24.75" customHeight="1" thickBot="1">
      <c r="B14" s="72" t="s">
        <v>20</v>
      </c>
      <c r="C14" s="48">
        <f>C13+C7</f>
        <v>23772.699999999997</v>
      </c>
      <c r="D14" s="49">
        <f>D13+D7</f>
        <v>24095.100000000002</v>
      </c>
      <c r="E14" s="49">
        <f>E13+E7</f>
        <v>24702.200000000004</v>
      </c>
      <c r="F14" s="50">
        <f t="shared" si="0"/>
        <v>1.025195994206291</v>
      </c>
      <c r="G14" s="51">
        <f t="shared" si="1"/>
        <v>1.0390994712422235</v>
      </c>
    </row>
  </sheetData>
  <sheetProtection/>
  <mergeCells count="3">
    <mergeCell ref="B4:B5"/>
    <mergeCell ref="C4:G4"/>
    <mergeCell ref="A2:H2"/>
  </mergeCells>
  <printOptions/>
  <pageMargins left="0.31496062992125984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2019-02-13T08:08:03Z</cp:lastPrinted>
  <dcterms:created xsi:type="dcterms:W3CDTF">2011-10-21T06:26:35Z</dcterms:created>
  <dcterms:modified xsi:type="dcterms:W3CDTF">2019-02-13T13:14:59Z</dcterms:modified>
  <cp:category/>
  <cp:version/>
  <cp:contentType/>
  <cp:contentStatus/>
</cp:coreProperties>
</file>