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96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недоимки'!$A$1:$P$29</definedName>
  </definedNames>
  <calcPr fullCalcOnLoad="1"/>
</workbook>
</file>

<file path=xl/sharedStrings.xml><?xml version="1.0" encoding="utf-8"?>
<sst xmlns="http://schemas.openxmlformats.org/spreadsheetml/2006/main" count="52" uniqueCount="24">
  <si>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</si>
  <si>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</si>
  <si>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</si>
  <si>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</si>
  <si>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налогам и сборам всего, тыс. рублей</t>
  </si>
  <si>
    <t>Задолженность по отмененным налогам  - всего</t>
  </si>
  <si>
    <t>в том числе:</t>
  </si>
  <si>
    <t>Верхнеландеховское г.п.</t>
  </si>
  <si>
    <t>Темп роста (снижения), %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</si>
  <si>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</si>
  <si>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</si>
  <si>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</si>
  <si>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</si>
  <si>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</si>
  <si>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</si>
  <si>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</si>
  <si>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</si>
  <si>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Недоимка по ЕНВД</t>
  </si>
  <si>
    <t>Недоимка по ЕСХН</t>
  </si>
  <si>
    <t>Сведения о динамике недоимки по налоговым платежам в 2018 году</t>
  </si>
  <si>
    <t>на 01.01.2018</t>
  </si>
  <si>
    <t>на 01.10.2018</t>
  </si>
  <si>
    <t>Недоимка по налогу, взымаемому в связи с применением патентноой системы налогообложения</t>
  </si>
  <si>
    <t>св.200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</si>
</sst>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horizontal="left"/>
      <protection/>
    </xf>
    <xf numFmtId="0" fontId="31" fillId="20" borderId="0">
      <alignment/>
      <protection/>
    </xf>
    <xf numFmtId="0" fontId="31" fillId="0" borderId="0">
      <alignment horizontal="left" wrapText="1"/>
      <protection/>
    </xf>
    <xf numFmtId="0" fontId="31" fillId="0" borderId="0">
      <alignment/>
      <protection/>
    </xf>
    <xf numFmtId="49" fontId="32" fillId="0" borderId="0">
      <alignment shrinkToFit="1"/>
      <protection/>
    </xf>
    <xf numFmtId="0" fontId="33" fillId="0" borderId="0">
      <alignment horizontal="center" vertical="center" wrapText="1"/>
      <protection/>
    </xf>
    <xf numFmtId="0" fontId="33" fillId="0" borderId="0">
      <alignment/>
      <protection/>
    </xf>
    <xf numFmtId="0" fontId="31" fillId="0" borderId="0">
      <alignment horizontal="left"/>
      <protection/>
    </xf>
    <xf numFmtId="0" fontId="31" fillId="0" borderId="1">
      <alignment/>
      <protection/>
    </xf>
    <xf numFmtId="0" fontId="31" fillId="0" borderId="1">
      <alignment horizontal="right" shrinkToFit="1"/>
      <protection/>
    </xf>
    <xf numFmtId="0" fontId="31" fillId="0" borderId="2">
      <alignment horizontal="center" vertical="center" wrapText="1"/>
      <protection/>
    </xf>
    <xf numFmtId="0" fontId="31" fillId="0" borderId="3">
      <alignment/>
      <protection/>
    </xf>
    <xf numFmtId="0" fontId="31" fillId="20" borderId="4">
      <alignment/>
      <protection/>
    </xf>
    <xf numFmtId="0" fontId="31" fillId="20" borderId="1">
      <alignment/>
      <protection/>
    </xf>
    <xf numFmtId="0" fontId="31" fillId="21" borderId="2">
      <alignment vertical="top" wrapText="1"/>
      <protection/>
    </xf>
    <xf numFmtId="4" fontId="31" fillId="21" borderId="2">
      <alignment horizontal="right" vertical="top" shrinkToFit="1"/>
      <protection/>
    </xf>
    <xf numFmtId="0" fontId="31" fillId="0" borderId="3">
      <alignment vertical="top"/>
      <protection/>
    </xf>
    <xf numFmtId="0" fontId="31" fillId="0" borderId="0">
      <alignment vertical="top"/>
      <protection/>
    </xf>
    <xf numFmtId="0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0" borderId="0">
      <alignment wrapTex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5" applyNumberFormat="0" applyAlignment="0" applyProtection="0"/>
    <xf numFmtId="0" fontId="35" fillId="29" borderId="6" applyNumberFormat="0" applyAlignment="0" applyProtection="0"/>
    <xf numFmtId="0" fontId="36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2" fillId="32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0" fillId="36" borderId="15" xfId="0" applyFont="1" applyFill="1" applyBorder="1" applyAlignment="1">
      <alignment wrapText="1"/>
    </xf>
    <xf numFmtId="0" fontId="49" fillId="36" borderId="0" xfId="0" applyFont="1" applyFill="1" applyAlignment="1">
      <alignment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/>
    </xf>
    <xf numFmtId="164" fontId="50" fillId="36" borderId="15" xfId="84" applyNumberFormat="1" applyFont="1" applyFill="1" applyBorder="1" applyAlignment="1">
      <alignment horizontal="right" vertical="center" wrapText="1"/>
    </xf>
    <xf numFmtId="0" fontId="50" fillId="36" borderId="0" xfId="0" applyFont="1" applyFill="1" applyAlignment="1">
      <alignment wrapText="1"/>
    </xf>
    <xf numFmtId="0" fontId="51" fillId="36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/>
    </xf>
    <xf numFmtId="0" fontId="51" fillId="36" borderId="15" xfId="0" applyFont="1" applyFill="1" applyBorder="1" applyAlignment="1">
      <alignment wrapText="1"/>
    </xf>
    <xf numFmtId="0" fontId="53" fillId="36" borderId="0" xfId="0" applyFont="1" applyFill="1" applyAlignment="1">
      <alignment/>
    </xf>
    <xf numFmtId="14" fontId="50" fillId="36" borderId="15" xfId="80" applyNumberFormat="1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164" fontId="50" fillId="36" borderId="15" xfId="0" applyNumberFormat="1" applyFont="1" applyFill="1" applyBorder="1" applyAlignment="1">
      <alignment vertical="center" wrapText="1"/>
    </xf>
    <xf numFmtId="0" fontId="50" fillId="36" borderId="15" xfId="0" applyFont="1" applyFill="1" applyBorder="1" applyAlignment="1">
      <alignment vertical="center" wrapText="1"/>
    </xf>
    <xf numFmtId="0" fontId="50" fillId="36" borderId="15" xfId="0" applyFont="1" applyFill="1" applyBorder="1" applyAlignment="1">
      <alignment horizontal="center"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164" fontId="51" fillId="2" borderId="15" xfId="0" applyNumberFormat="1" applyFont="1" applyFill="1" applyBorder="1" applyAlignment="1">
      <alignment vertical="center" wrapText="1"/>
    </xf>
    <xf numFmtId="164" fontId="50" fillId="2" borderId="15" xfId="84" applyNumberFormat="1" applyFont="1" applyFill="1" applyBorder="1" applyAlignment="1">
      <alignment horizontal="right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0" fillId="36" borderId="19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50" fillId="36" borderId="21" xfId="0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view="pageBreakPreview" zoomScale="60" zoomScaleNormal="90" zoomScalePageLayoutView="0" workbookViewId="0" topLeftCell="A1">
      <pane xSplit="1" ySplit="7" topLeftCell="B1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15" sqref="N15"/>
    </sheetView>
  </sheetViews>
  <sheetFormatPr defaultColWidth="9.140625" defaultRowHeight="15"/>
  <cols>
    <col min="1" max="1" width="25.421875" style="2" customWidth="1"/>
    <col min="2" max="2" width="15.421875" style="2" customWidth="1"/>
    <col min="3" max="3" width="14.7109375" style="11" customWidth="1"/>
    <col min="4" max="4" width="11.281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4.57421875" style="2" customWidth="1"/>
    <col min="13" max="13" width="13.140625" style="2" customWidth="1"/>
    <col min="14" max="14" width="14.8515625" style="2" customWidth="1"/>
    <col min="15" max="15" width="15.28125" style="2" customWidth="1"/>
    <col min="16" max="16" width="12.421875" style="2" customWidth="1"/>
    <col min="17" max="16384" width="9.140625" style="1" customWidth="1"/>
  </cols>
  <sheetData>
    <row r="2" ht="17.25">
      <c r="B2" s="12" t="s">
        <v>19</v>
      </c>
    </row>
    <row r="3" spans="1:16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5" customFormat="1" ht="15" customHeight="1">
      <c r="A4" s="32" t="s">
        <v>16</v>
      </c>
      <c r="B4" s="31" t="s">
        <v>4</v>
      </c>
      <c r="C4" s="31"/>
      <c r="D4" s="32" t="s">
        <v>8</v>
      </c>
      <c r="E4" s="31" t="s">
        <v>0</v>
      </c>
      <c r="F4" s="31"/>
      <c r="G4" s="32" t="s">
        <v>8</v>
      </c>
      <c r="H4" s="31" t="s">
        <v>17</v>
      </c>
      <c r="I4" s="31"/>
      <c r="J4" s="32" t="s">
        <v>8</v>
      </c>
      <c r="K4" s="31" t="s">
        <v>18</v>
      </c>
      <c r="L4" s="31"/>
      <c r="M4" s="32" t="s">
        <v>8</v>
      </c>
      <c r="N4" s="31" t="s">
        <v>1</v>
      </c>
      <c r="O4" s="31"/>
      <c r="P4" s="32" t="s">
        <v>8</v>
      </c>
    </row>
    <row r="5" spans="1:16" s="5" customFormat="1" ht="65.25" customHeight="1">
      <c r="A5" s="32"/>
      <c r="B5" s="31"/>
      <c r="C5" s="31"/>
      <c r="D5" s="32"/>
      <c r="E5" s="31"/>
      <c r="F5" s="31"/>
      <c r="G5" s="32"/>
      <c r="H5" s="31"/>
      <c r="I5" s="31"/>
      <c r="J5" s="32"/>
      <c r="K5" s="31"/>
      <c r="L5" s="31"/>
      <c r="M5" s="32"/>
      <c r="N5" s="31"/>
      <c r="O5" s="31"/>
      <c r="P5" s="32"/>
    </row>
    <row r="6" spans="1:16" s="5" customFormat="1" ht="18" customHeight="1">
      <c r="A6" s="32"/>
      <c r="B6" s="19" t="s">
        <v>20</v>
      </c>
      <c r="C6" s="15" t="s">
        <v>21</v>
      </c>
      <c r="D6" s="32"/>
      <c r="E6" s="19" t="s">
        <v>20</v>
      </c>
      <c r="F6" s="15" t="str">
        <f>C6</f>
        <v>на 01.10.2018</v>
      </c>
      <c r="G6" s="32"/>
      <c r="H6" s="19" t="s">
        <v>20</v>
      </c>
      <c r="I6" s="15" t="str">
        <f>F6</f>
        <v>на 01.10.2018</v>
      </c>
      <c r="J6" s="32"/>
      <c r="K6" s="19" t="s">
        <v>20</v>
      </c>
      <c r="L6" s="15" t="str">
        <f>I6</f>
        <v>на 01.10.2018</v>
      </c>
      <c r="M6" s="32"/>
      <c r="N6" s="19" t="s">
        <v>20</v>
      </c>
      <c r="O6" s="15" t="str">
        <f>L6</f>
        <v>на 01.10.2018</v>
      </c>
      <c r="P6" s="32"/>
    </row>
    <row r="7" spans="1:16" s="5" customFormat="1" ht="15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6">
        <v>8</v>
      </c>
      <c r="L7" s="16">
        <v>9</v>
      </c>
      <c r="M7" s="16">
        <v>10</v>
      </c>
      <c r="N7" s="6">
        <v>11</v>
      </c>
      <c r="O7" s="6">
        <v>12</v>
      </c>
      <c r="P7" s="6">
        <v>13</v>
      </c>
    </row>
    <row r="8" spans="1:16" s="5" customFormat="1" ht="30.75">
      <c r="A8" s="18" t="s">
        <v>9</v>
      </c>
      <c r="B8" s="20">
        <f>E8+H8+K8+N8+B22+E22+H22+K22</f>
        <v>363.6</v>
      </c>
      <c r="C8" s="21">
        <f>F8+I8+L8+O8+C22+F22+I22+L22</f>
        <v>250.09999999999997</v>
      </c>
      <c r="D8" s="22">
        <f>C8/B8*100</f>
        <v>68.78437843784377</v>
      </c>
      <c r="E8" s="8">
        <v>192.6</v>
      </c>
      <c r="F8" s="17">
        <v>193.7</v>
      </c>
      <c r="G8" s="22">
        <f>F8/E8*100</f>
        <v>100.5711318795431</v>
      </c>
      <c r="H8" s="8">
        <v>169.5</v>
      </c>
      <c r="I8" s="17">
        <v>34.7</v>
      </c>
      <c r="J8" s="22">
        <f>I8/H8*100</f>
        <v>20.47197640117994</v>
      </c>
      <c r="K8" s="8">
        <v>1</v>
      </c>
      <c r="L8" s="17">
        <v>18.6</v>
      </c>
      <c r="M8" s="22" t="s">
        <v>23</v>
      </c>
      <c r="N8" s="8"/>
      <c r="O8" s="17"/>
      <c r="P8" s="22" t="str">
        <f>IF(N8=0," ",IF(O8/N8*100&gt;200,"св.200",O8/N8))</f>
        <v> </v>
      </c>
    </row>
    <row r="9" spans="1:16" s="5" customFormat="1" ht="30.75">
      <c r="A9" s="4" t="s">
        <v>10</v>
      </c>
      <c r="B9" s="20"/>
      <c r="C9" s="21"/>
      <c r="D9" s="22"/>
      <c r="E9" s="8"/>
      <c r="F9" s="17"/>
      <c r="G9" s="22"/>
      <c r="H9" s="8"/>
      <c r="I9" s="17"/>
      <c r="J9" s="22"/>
      <c r="K9" s="8"/>
      <c r="L9" s="17"/>
      <c r="M9" s="22"/>
      <c r="N9" s="8"/>
      <c r="O9" s="17"/>
      <c r="P9" s="22"/>
    </row>
    <row r="10" spans="1:16" s="5" customFormat="1" ht="15">
      <c r="A10" s="4" t="s">
        <v>7</v>
      </c>
      <c r="B10" s="20">
        <f aca="true" t="shared" si="0" ref="B10:C13">E10+H10+K10+N10+B24+E24+H24+K24</f>
        <v>676.1</v>
      </c>
      <c r="C10" s="21">
        <f t="shared" si="0"/>
        <v>547.2</v>
      </c>
      <c r="D10" s="22">
        <f aca="true" t="shared" si="1" ref="D10:D15">C10/B10*100</f>
        <v>80.9347729625795</v>
      </c>
      <c r="E10" s="8">
        <v>339.3</v>
      </c>
      <c r="F10" s="17">
        <v>345.7</v>
      </c>
      <c r="G10" s="22">
        <f aca="true" t="shared" si="2" ref="G10:G15">F10/E10*100</f>
        <v>101.88623636899499</v>
      </c>
      <c r="H10" s="8"/>
      <c r="I10" s="17"/>
      <c r="J10" s="22"/>
      <c r="K10" s="8"/>
      <c r="L10" s="17">
        <v>18.6</v>
      </c>
      <c r="M10" s="22"/>
      <c r="N10" s="17">
        <v>136.4</v>
      </c>
      <c r="O10" s="17">
        <v>56</v>
      </c>
      <c r="P10" s="22">
        <f aca="true" t="shared" si="3" ref="P10:P15">O10/N10*100</f>
        <v>41.05571847507331</v>
      </c>
    </row>
    <row r="11" spans="1:16" s="5" customFormat="1" ht="15">
      <c r="A11" s="4" t="s">
        <v>11</v>
      </c>
      <c r="B11" s="20">
        <f t="shared" si="0"/>
        <v>36.8</v>
      </c>
      <c r="C11" s="21">
        <f t="shared" si="0"/>
        <v>23.5</v>
      </c>
      <c r="D11" s="22">
        <f t="shared" si="1"/>
        <v>63.858695652173914</v>
      </c>
      <c r="E11" s="8"/>
      <c r="F11" s="17"/>
      <c r="G11" s="22"/>
      <c r="H11" s="8"/>
      <c r="I11" s="17"/>
      <c r="J11" s="22"/>
      <c r="K11" s="8"/>
      <c r="L11" s="17"/>
      <c r="M11" s="22"/>
      <c r="N11" s="17">
        <v>4.8</v>
      </c>
      <c r="O11" s="17">
        <v>2.8</v>
      </c>
      <c r="P11" s="22">
        <f t="shared" si="3"/>
        <v>58.333333333333336</v>
      </c>
    </row>
    <row r="12" spans="1:16" s="5" customFormat="1" ht="15">
      <c r="A12" s="4" t="s">
        <v>12</v>
      </c>
      <c r="B12" s="20">
        <f t="shared" si="0"/>
        <v>245.79999999999998</v>
      </c>
      <c r="C12" s="21">
        <f t="shared" si="0"/>
        <v>196.7</v>
      </c>
      <c r="D12" s="22">
        <f t="shared" si="1"/>
        <v>80.02441008950366</v>
      </c>
      <c r="E12" s="8">
        <v>0.3</v>
      </c>
      <c r="F12" s="17">
        <v>0.1</v>
      </c>
      <c r="G12" s="22">
        <f t="shared" si="2"/>
        <v>33.333333333333336</v>
      </c>
      <c r="H12" s="8"/>
      <c r="I12" s="17"/>
      <c r="J12" s="22"/>
      <c r="K12" s="8">
        <v>0.4</v>
      </c>
      <c r="L12" s="17"/>
      <c r="M12" s="22"/>
      <c r="N12" s="17">
        <v>36.4</v>
      </c>
      <c r="O12" s="17">
        <v>19.1</v>
      </c>
      <c r="P12" s="22">
        <f t="shared" si="3"/>
        <v>52.472527472527474</v>
      </c>
    </row>
    <row r="13" spans="1:16" s="5" customFormat="1" ht="15">
      <c r="A13" s="4" t="s">
        <v>13</v>
      </c>
      <c r="B13" s="20">
        <f t="shared" si="0"/>
        <v>151.2</v>
      </c>
      <c r="C13" s="21">
        <f t="shared" si="0"/>
        <v>53.1</v>
      </c>
      <c r="D13" s="22">
        <f t="shared" si="1"/>
        <v>35.11904761904762</v>
      </c>
      <c r="E13" s="8"/>
      <c r="F13" s="17"/>
      <c r="G13" s="22"/>
      <c r="H13" s="8"/>
      <c r="I13" s="17"/>
      <c r="J13" s="22"/>
      <c r="K13" s="8"/>
      <c r="L13" s="17"/>
      <c r="M13" s="22"/>
      <c r="N13" s="17">
        <v>5.6</v>
      </c>
      <c r="O13" s="17">
        <v>3.5</v>
      </c>
      <c r="P13" s="22"/>
    </row>
    <row r="14" spans="1:16" s="14" customFormat="1" ht="15">
      <c r="A14" s="13" t="s">
        <v>15</v>
      </c>
      <c r="B14" s="20">
        <f>SUM(B10:B13)</f>
        <v>1109.8999999999999</v>
      </c>
      <c r="C14" s="20">
        <f>SUM(C10:C13)</f>
        <v>820.5000000000001</v>
      </c>
      <c r="D14" s="20">
        <f t="shared" si="1"/>
        <v>73.9255788809803</v>
      </c>
      <c r="E14" s="20">
        <f>SUM(E10:E13)</f>
        <v>339.6</v>
      </c>
      <c r="F14" s="20">
        <f>SUM(F10:F13)</f>
        <v>345.8</v>
      </c>
      <c r="G14" s="22">
        <f t="shared" si="2"/>
        <v>101.82567726737336</v>
      </c>
      <c r="H14" s="20">
        <f>SUM(H10:H13)</f>
        <v>0</v>
      </c>
      <c r="I14" s="20">
        <f>SUM(I10:I13)</f>
        <v>0</v>
      </c>
      <c r="J14" s="20"/>
      <c r="K14" s="20">
        <f>SUM(K10:K13)</f>
        <v>0.4</v>
      </c>
      <c r="L14" s="20">
        <f>SUM(L10:L13)</f>
        <v>18.6</v>
      </c>
      <c r="M14" s="22" t="s">
        <v>23</v>
      </c>
      <c r="N14" s="20">
        <f>SUM(N10:N13)</f>
        <v>183.20000000000002</v>
      </c>
      <c r="O14" s="20">
        <f>SUM(O10:O13)</f>
        <v>81.4</v>
      </c>
      <c r="P14" s="20">
        <f t="shared" si="3"/>
        <v>44.43231441048035</v>
      </c>
    </row>
    <row r="15" spans="1:16" s="14" customFormat="1" ht="15">
      <c r="A15" s="13" t="s">
        <v>14</v>
      </c>
      <c r="B15" s="20">
        <f>B8+B14</f>
        <v>1473.5</v>
      </c>
      <c r="C15" s="20">
        <f>C8+C14</f>
        <v>1070.6000000000001</v>
      </c>
      <c r="D15" s="20">
        <f t="shared" si="1"/>
        <v>72.65693926026469</v>
      </c>
      <c r="E15" s="20">
        <f>E8+E14</f>
        <v>532.2</v>
      </c>
      <c r="F15" s="20">
        <f>F8+F14</f>
        <v>539.5</v>
      </c>
      <c r="G15" s="22">
        <f t="shared" si="2"/>
        <v>101.3716647876738</v>
      </c>
      <c r="H15" s="20">
        <f>H8+H14</f>
        <v>169.5</v>
      </c>
      <c r="I15" s="20">
        <f>I8+I14</f>
        <v>34.7</v>
      </c>
      <c r="J15" s="20">
        <f>I15/H15*100</f>
        <v>20.47197640117994</v>
      </c>
      <c r="K15" s="20">
        <f>K8+K14</f>
        <v>1.4</v>
      </c>
      <c r="L15" s="20">
        <f>L8+L14</f>
        <v>37.2</v>
      </c>
      <c r="M15" s="22" t="s">
        <v>23</v>
      </c>
      <c r="N15" s="20">
        <f>N8+N14</f>
        <v>183.20000000000002</v>
      </c>
      <c r="O15" s="20">
        <f>O8+O14</f>
        <v>81.4</v>
      </c>
      <c r="P15" s="20">
        <f t="shared" si="3"/>
        <v>44.43231441048035</v>
      </c>
    </row>
    <row r="16" spans="1:16" s="5" customFormat="1" ht="1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8" spans="1:16" ht="18" customHeight="1">
      <c r="A18" s="32" t="s">
        <v>16</v>
      </c>
      <c r="B18" s="31" t="s">
        <v>2</v>
      </c>
      <c r="C18" s="31"/>
      <c r="D18" s="32" t="s">
        <v>8</v>
      </c>
      <c r="E18" s="31" t="s">
        <v>5</v>
      </c>
      <c r="F18" s="31"/>
      <c r="G18" s="25" t="s">
        <v>8</v>
      </c>
      <c r="H18" s="28" t="s">
        <v>6</v>
      </c>
      <c r="I18" s="29"/>
      <c r="J18" s="30"/>
      <c r="K18" s="28" t="s">
        <v>6</v>
      </c>
      <c r="L18" s="29"/>
      <c r="M18" s="30"/>
      <c r="N18" s="1"/>
      <c r="O18" s="1"/>
      <c r="P18" s="1"/>
    </row>
    <row r="19" spans="1:16" ht="66.75" customHeight="1">
      <c r="A19" s="32"/>
      <c r="B19" s="31"/>
      <c r="C19" s="31"/>
      <c r="D19" s="32"/>
      <c r="E19" s="31"/>
      <c r="F19" s="31"/>
      <c r="G19" s="26"/>
      <c r="H19" s="31" t="s">
        <v>3</v>
      </c>
      <c r="I19" s="31"/>
      <c r="J19" s="32" t="s">
        <v>8</v>
      </c>
      <c r="K19" s="31" t="s">
        <v>22</v>
      </c>
      <c r="L19" s="31"/>
      <c r="M19" s="32" t="s">
        <v>8</v>
      </c>
      <c r="N19" s="1"/>
      <c r="O19" s="1"/>
      <c r="P19" s="1"/>
    </row>
    <row r="20" spans="1:16" ht="15">
      <c r="A20" s="32"/>
      <c r="B20" s="23" t="s">
        <v>20</v>
      </c>
      <c r="C20" s="15" t="str">
        <f>C6</f>
        <v>на 01.10.2018</v>
      </c>
      <c r="D20" s="32"/>
      <c r="E20" s="23" t="s">
        <v>20</v>
      </c>
      <c r="F20" s="15" t="str">
        <f>F6</f>
        <v>на 01.10.2018</v>
      </c>
      <c r="G20" s="27"/>
      <c r="H20" s="23" t="s">
        <v>20</v>
      </c>
      <c r="I20" s="15" t="str">
        <f>I6</f>
        <v>на 01.10.2018</v>
      </c>
      <c r="J20" s="32"/>
      <c r="K20" s="24" t="s">
        <v>20</v>
      </c>
      <c r="L20" s="15" t="str">
        <f>L6</f>
        <v>на 01.10.2018</v>
      </c>
      <c r="M20" s="32"/>
      <c r="N20" s="1"/>
      <c r="O20" s="1"/>
      <c r="P20" s="1"/>
    </row>
    <row r="21" spans="1:16" ht="15">
      <c r="A21" s="23">
        <v>1</v>
      </c>
      <c r="B21" s="23">
        <v>14</v>
      </c>
      <c r="C21" s="23">
        <v>15</v>
      </c>
      <c r="D21" s="23">
        <v>16</v>
      </c>
      <c r="E21" s="23">
        <v>17</v>
      </c>
      <c r="F21" s="7">
        <v>18</v>
      </c>
      <c r="G21" s="23">
        <v>19</v>
      </c>
      <c r="H21" s="23">
        <v>23</v>
      </c>
      <c r="I21" s="23">
        <v>24</v>
      </c>
      <c r="J21" s="23">
        <v>25</v>
      </c>
      <c r="K21" s="24">
        <v>23</v>
      </c>
      <c r="L21" s="24">
        <v>24</v>
      </c>
      <c r="M21" s="24">
        <v>25</v>
      </c>
      <c r="N21" s="1"/>
      <c r="O21" s="1"/>
      <c r="P21" s="1"/>
    </row>
    <row r="22" spans="1:16" ht="30.75">
      <c r="A22" s="18" t="s">
        <v>9</v>
      </c>
      <c r="B22" s="8"/>
      <c r="C22" s="8"/>
      <c r="D22" s="22" t="str">
        <f>IF(B22=0," ",IF(C22/B22*100&gt;200,"св.200",C22/B22))</f>
        <v> </v>
      </c>
      <c r="E22" s="8"/>
      <c r="F22" s="8"/>
      <c r="G22" s="22"/>
      <c r="H22" s="8">
        <v>0.5</v>
      </c>
      <c r="I22" s="8">
        <v>0.5</v>
      </c>
      <c r="J22" s="22">
        <f>I22/H22*100</f>
        <v>100</v>
      </c>
      <c r="K22" s="8"/>
      <c r="L22" s="8">
        <v>2.6</v>
      </c>
      <c r="M22" s="22"/>
      <c r="N22" s="1"/>
      <c r="O22" s="1"/>
      <c r="P22" s="1"/>
    </row>
    <row r="23" spans="1:16" ht="30.75">
      <c r="A23" s="4" t="s">
        <v>10</v>
      </c>
      <c r="B23" s="8"/>
      <c r="C23" s="8"/>
      <c r="D23" s="22"/>
      <c r="E23" s="8"/>
      <c r="F23" s="8"/>
      <c r="G23" s="22"/>
      <c r="H23" s="8"/>
      <c r="I23" s="8"/>
      <c r="J23" s="22"/>
      <c r="K23" s="8"/>
      <c r="L23" s="8"/>
      <c r="M23" s="22"/>
      <c r="N23" s="1"/>
      <c r="O23" s="1"/>
      <c r="P23" s="1"/>
    </row>
    <row r="24" spans="1:16" ht="15">
      <c r="A24" s="4" t="s">
        <v>7</v>
      </c>
      <c r="B24" s="8">
        <v>200.4</v>
      </c>
      <c r="C24" s="8">
        <v>126.9</v>
      </c>
      <c r="D24" s="22">
        <f aca="true" t="shared" si="4" ref="D24:D29">C24/B24*100</f>
        <v>63.32335329341318</v>
      </c>
      <c r="E24" s="8"/>
      <c r="F24" s="8"/>
      <c r="G24" s="22"/>
      <c r="H24" s="8"/>
      <c r="I24" s="8"/>
      <c r="J24" s="22"/>
      <c r="K24" s="8"/>
      <c r="L24" s="8"/>
      <c r="M24" s="22"/>
      <c r="N24" s="1"/>
      <c r="O24" s="1"/>
      <c r="P24" s="1"/>
    </row>
    <row r="25" spans="1:16" ht="15">
      <c r="A25" s="4" t="s">
        <v>11</v>
      </c>
      <c r="B25" s="8">
        <v>32</v>
      </c>
      <c r="C25" s="8">
        <v>20.7</v>
      </c>
      <c r="D25" s="22">
        <f t="shared" si="4"/>
        <v>64.6875</v>
      </c>
      <c r="E25" s="8"/>
      <c r="F25" s="8"/>
      <c r="G25" s="22"/>
      <c r="H25" s="8"/>
      <c r="I25" s="8"/>
      <c r="J25" s="22"/>
      <c r="K25" s="8"/>
      <c r="L25" s="8"/>
      <c r="M25" s="22"/>
      <c r="N25" s="1"/>
      <c r="O25" s="1"/>
      <c r="P25" s="1"/>
    </row>
    <row r="26" spans="1:16" ht="15">
      <c r="A26" s="4" t="s">
        <v>12</v>
      </c>
      <c r="B26" s="8">
        <v>208.7</v>
      </c>
      <c r="C26" s="8">
        <v>177.5</v>
      </c>
      <c r="D26" s="22">
        <f t="shared" si="4"/>
        <v>85.05031145184476</v>
      </c>
      <c r="E26" s="8"/>
      <c r="F26" s="8"/>
      <c r="G26" s="22"/>
      <c r="H26" s="8"/>
      <c r="I26" s="8"/>
      <c r="J26" s="22"/>
      <c r="K26" s="8"/>
      <c r="L26" s="8"/>
      <c r="M26" s="22"/>
      <c r="N26" s="1"/>
      <c r="O26" s="1"/>
      <c r="P26" s="1"/>
    </row>
    <row r="27" spans="1:16" ht="15">
      <c r="A27" s="4" t="s">
        <v>13</v>
      </c>
      <c r="B27" s="8">
        <v>145.6</v>
      </c>
      <c r="C27" s="8">
        <v>49.6</v>
      </c>
      <c r="D27" s="22">
        <f t="shared" si="4"/>
        <v>34.065934065934066</v>
      </c>
      <c r="E27" s="8"/>
      <c r="F27" s="8"/>
      <c r="G27" s="22"/>
      <c r="H27" s="8"/>
      <c r="I27" s="8"/>
      <c r="J27" s="22"/>
      <c r="K27" s="8"/>
      <c r="L27" s="8"/>
      <c r="M27" s="22"/>
      <c r="N27" s="1"/>
      <c r="O27" s="1"/>
      <c r="P27" s="1"/>
    </row>
    <row r="28" spans="1:16" ht="15">
      <c r="A28" s="13" t="s">
        <v>15</v>
      </c>
      <c r="B28" s="20">
        <f>SUM(B24:B27)</f>
        <v>586.7</v>
      </c>
      <c r="C28" s="20">
        <f>SUM(C24:C27)</f>
        <v>374.70000000000005</v>
      </c>
      <c r="D28" s="20">
        <f t="shared" si="4"/>
        <v>63.865689449463105</v>
      </c>
      <c r="E28" s="20">
        <f>SUM(E24:E27)</f>
        <v>0</v>
      </c>
      <c r="F28" s="20">
        <f>SUM(F24:F27)</f>
        <v>0</v>
      </c>
      <c r="G28" s="20" t="str">
        <f>IF(E28=0," ",IF(F28/E28*100&gt;200,"св.200",F28/E28))</f>
        <v> </v>
      </c>
      <c r="H28" s="20">
        <f>SUM(H24:H27)</f>
        <v>0</v>
      </c>
      <c r="I28" s="20">
        <f>SUM(I24:I27)</f>
        <v>0</v>
      </c>
      <c r="J28" s="20" t="str">
        <f>IF(H28=0," ",IF(I28/H28*100&gt;200,"св.200",I28/H28))</f>
        <v> </v>
      </c>
      <c r="K28" s="20">
        <f>SUM(K24:K27)</f>
        <v>0</v>
      </c>
      <c r="L28" s="20">
        <f>SUM(L24:L27)</f>
        <v>0</v>
      </c>
      <c r="M28" s="20" t="str">
        <f>IF(K28=0," ",IF(L28/K28*100&gt;200,"св.200",L28/K28))</f>
        <v> </v>
      </c>
      <c r="N28" s="1"/>
      <c r="O28" s="1"/>
      <c r="P28" s="1"/>
    </row>
    <row r="29" spans="1:16" ht="15">
      <c r="A29" s="13" t="s">
        <v>14</v>
      </c>
      <c r="B29" s="20">
        <f>B22+B28</f>
        <v>586.7</v>
      </c>
      <c r="C29" s="20">
        <f>C22+C28</f>
        <v>374.70000000000005</v>
      </c>
      <c r="D29" s="20">
        <f t="shared" si="4"/>
        <v>63.865689449463105</v>
      </c>
      <c r="E29" s="20">
        <f>E22+E28</f>
        <v>0</v>
      </c>
      <c r="F29" s="20">
        <f>F22+F28</f>
        <v>0</v>
      </c>
      <c r="G29" s="20"/>
      <c r="H29" s="20">
        <f>H22+H28</f>
        <v>0.5</v>
      </c>
      <c r="I29" s="20">
        <f>I22+I28</f>
        <v>0.5</v>
      </c>
      <c r="J29" s="20">
        <f>I29/H29*100</f>
        <v>100</v>
      </c>
      <c r="K29" s="20">
        <f>K22+K28</f>
        <v>0</v>
      </c>
      <c r="L29" s="20">
        <f>L22+L28</f>
        <v>2.6</v>
      </c>
      <c r="M29" s="20"/>
      <c r="N29" s="1"/>
      <c r="O29" s="1"/>
      <c r="P29" s="1"/>
    </row>
  </sheetData>
  <sheetProtection/>
  <mergeCells count="22">
    <mergeCell ref="N4:O5"/>
    <mergeCell ref="E4:F5"/>
    <mergeCell ref="M4:M6"/>
    <mergeCell ref="P4:P6"/>
    <mergeCell ref="B4:C5"/>
    <mergeCell ref="A4:A6"/>
    <mergeCell ref="G4:G6"/>
    <mergeCell ref="K4:L5"/>
    <mergeCell ref="H19:I19"/>
    <mergeCell ref="J19:J20"/>
    <mergeCell ref="B18:C19"/>
    <mergeCell ref="D18:D20"/>
    <mergeCell ref="E18:F19"/>
    <mergeCell ref="A18:A20"/>
    <mergeCell ref="G18:G20"/>
    <mergeCell ref="H18:J18"/>
    <mergeCell ref="K18:M18"/>
    <mergeCell ref="K19:L19"/>
    <mergeCell ref="M19:M20"/>
    <mergeCell ref="D4:D6"/>
    <mergeCell ref="J4:J6"/>
    <mergeCell ref="H4:I5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2018-10-16T08:21:28Z</cp:lastPrinted>
  <dcterms:created xsi:type="dcterms:W3CDTF">2014-06-09T12:14:06Z</dcterms:created>
  <dcterms:modified xsi:type="dcterms:W3CDTF">2018-10-16T10:55:44Z</dcterms:modified>
  <cp:category/>
  <cp:version/>
  <cp:contentType/>
  <cp:contentStatus/>
</cp:coreProperties>
</file>