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15" yWindow="975" windowWidth="15450" windowHeight="5970" activeTab="1"/>
  </bookViews>
  <sheets>
    <sheet name="в разрезе разделов-подразделов" sheetId="1" r:id="rId1"/>
    <sheet name="в разрезе муниципальных програм" sheetId="2" r:id="rId2"/>
  </sheets>
  <definedNames>
    <definedName name="_xlnm.Print_Titles" localSheetId="1">'в разрезе муниципальных програм'!$A:$A</definedName>
    <definedName name="_xlnm.Print_Titles" localSheetId="0">'в разрезе разделов-подразделов'!$A:$A</definedName>
  </definedNames>
  <calcPr fullCalcOnLoad="1"/>
</workbook>
</file>

<file path=xl/sharedStrings.xml><?xml version="1.0" encoding="utf-8"?>
<sst xmlns="http://schemas.openxmlformats.org/spreadsheetml/2006/main" count="137" uniqueCount="122">
  <si>
    <t>5</t>
  </si>
  <si>
    <t>6</t>
  </si>
  <si>
    <t>7</t>
  </si>
  <si>
    <t>(тыс.руб.)</t>
  </si>
  <si>
    <t>план на 2017 год</t>
  </si>
  <si>
    <t>Исполнение бюджетных назначений по расходам в 2017 году, динамика исполнения расходной части в 2016-2017 годах</t>
  </si>
  <si>
    <t>в разрезе разделов-подразделов бюджетной классификации РФ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</si>
  <si>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</si>
  <si>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</si>
  <si>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</si>
  <si>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</si>
  <si>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</si>
  <si>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</si>
  <si>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</si>
  <si>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</si>
  <si>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</si>
  <si>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</si>
  <si>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</si>
  <si>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</si>
  <si>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</si>
  <si>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</si>
  <si>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</si>
  <si>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</si>
  <si>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Обеспечение пожарной безопасности</t>
  </si>
  <si>
    <t xml:space="preserve"> 000 0310 0000000000 000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</si>
  <si>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</si>
  <si>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</si>
  <si>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</si>
  <si>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</si>
  <si>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 Транспорт</t>
  </si>
  <si>
    <t xml:space="preserve"> 000 0408 0000000000 000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</si>
  <si>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</si>
  <si>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</si>
  <si>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</si>
  <si>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</si>
  <si>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</si>
  <si>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</si>
  <si>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</si>
  <si>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</si>
  <si>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</si>
  <si>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</si>
  <si>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</si>
  <si>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</si>
  <si>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ОХРАНА ОКРУЖАЮЩЕЙ СРЕДЫ</t>
  </si>
  <si>
    <t xml:space="preserve"> 000 0600 0000000000 000</t>
  </si>
  <si>
    <t xml:space="preserve">  Сбор, удаление отходов и очистка сточных вод</t>
  </si>
  <si>
    <t xml:space="preserve"> 000 0602 0000000000 000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</si>
  <si>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</si>
  <si>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</si>
  <si>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</si>
  <si>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</si>
  <si>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</si>
  <si>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</si>
  <si>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 Профессиональная подготовка, переподготовка и повышение квалификации</t>
  </si>
  <si>
    <t xml:space="preserve"> 000 0705 0000000000 000</t>
  </si>
  <si>
    <t xml:space="preserve">  Молодежная политика и оздоровление детей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</si>
  <si>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</si>
  <si>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</si>
  <si>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</si>
  <si>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</si>
  <si>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</si>
  <si>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</si>
  <si>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</si>
  <si>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</si>
  <si>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</si>
  <si>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</si>
  <si>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</si>
  <si>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</si>
  <si>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</si>
  <si>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Охрана семьи и детства</t>
  </si>
  <si>
    <t xml:space="preserve"> 000 1004 0000000000 000</t>
  </si>
  <si>
    <t xml:space="preserve">  ФИЗИЧЕСКАЯ КУЛЬТУРА И СПОРТ</t>
  </si>
  <si>
    <t xml:space="preserve"> 000 1100 0000000000 000</t>
  </si>
  <si>
    <t xml:space="preserve">  Массовый спорт</t>
  </si>
  <si>
    <t xml:space="preserve"> 000 1102 0000000000 000</t>
  </si>
  <si>
    <t>Расходы бюджета - ИТОГО</t>
  </si>
  <si>
    <t>х</t>
  </si>
  <si>
    <t xml:space="preserve"> Наименование показателя</t>
  </si>
  <si>
    <t>Код расходов по БК</t>
  </si>
  <si>
    <t>2</t>
  </si>
  <si>
    <t>3</t>
  </si>
  <si>
    <t>4</t>
  </si>
  <si>
    <t>наименование муниципальной программы</t>
  </si>
  <si>
    <t xml:space="preserve">динамика расходов 2017/2016 </t>
  </si>
  <si>
    <t>в разрезе муниципальных программ Верхнеландеховского муниципального района и непрограммных направлений деятельности</t>
  </si>
  <si>
    <t>Развитие образования Верхнеландеховского муниципального района</t>
  </si>
  <si>
    <t>Развитие культуры и туризма в Верхнеландеховском муниципальном районе</t>
  </si>
  <si>
    <t>Развитие физической культуры и  спорта в Верхнеландеховском муниципальном районе</t>
  </si>
  <si>
    <t>Молодое поколение</t>
  </si>
  <si>
    <t>Забота и внимание</t>
  </si>
  <si>
    <t>Обеспечение доступным и комфортным жильем граждан Верхнеландеховского муниципального района</t>
  </si>
  <si>
    <t>Развитие транспортной системы Верхнеландеховского муниципального района</t>
  </si>
  <si>
    <t>Охрана окружающей среды в Верхнеландеховском муниципальном районе</t>
  </si>
  <si>
    <t>Поддержка и развитие информационно-коммуникационных технологий в Верхнеландеховском муниципальном районе</t>
  </si>
  <si>
    <t>Организация деятельности органов местного самоуправления Верхнеландеховского муниципального района на решение вопросов местного значения</t>
  </si>
  <si>
    <t>Содействие развитию малого и среднего предпринимательства в Верхнеландеховском муниципальном районе</t>
  </si>
  <si>
    <t>Управление имуществом Верхнеландеховского муниципального района</t>
  </si>
  <si>
    <t>Предупреждение и ликвидация чрезвычайных ситуаций в Верхнеландеховском муниципальном районе</t>
  </si>
  <si>
    <t>Повышение качества и доступности государственных и муниципальных услуг в Верхнеландеховском муниципальном районе</t>
  </si>
  <si>
    <t>Обеспечение функционирования систем жизнеобеспечения на территориях сельских поселений Верхнеландеховского муниципального района</t>
  </si>
  <si>
    <t>Непрограммные направления деятельности:</t>
  </si>
  <si>
    <t>Наказы избирателей депутатам Ивановской областной Думы</t>
  </si>
  <si>
    <t>Обеспечение услугами жилищно-коммунального хозяйства населения городского поселения</t>
  </si>
  <si>
    <t>Благоустройство территории городского поселения</t>
  </si>
  <si>
    <t>Пожарная безопасность на территории городского поселения</t>
  </si>
  <si>
    <t>Планировка территорий и проведение комплексных кадастровых работ на территории городского поселения</t>
  </si>
  <si>
    <t>Организация культурно-массовых мероприятий на территории городского поселения</t>
  </si>
  <si>
    <t>Землеустройство, территориальное планирование и градостроительное зонирование на территории городского поселения</t>
  </si>
  <si>
    <t>Реализация комплекса мер по созданию в общеобразовательных организациях, расположенных в сельской местности, условия для занятий физической культурой и спортом</t>
  </si>
  <si>
    <t>ВСЕГО РАСХОДОВ:</t>
  </si>
  <si>
    <t>Муниципальные программы Верхнеландеховского муниципального района:</t>
  </si>
  <si>
    <t>св.200%</t>
  </si>
  <si>
    <t>Судебная система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</si>
  <si>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</si>
  <si>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Проведение Всероссийской сельскохозяйственной переписи</t>
  </si>
  <si>
    <t>по состоянию на 01.01.2018</t>
  </si>
  <si>
    <t>% исполнения на 01.01.2018</t>
  </si>
  <si>
    <t>исполнено на 01.01.2018</t>
  </si>
  <si>
    <t>исполнено на 01.01.2017</t>
  </si>
  <si>
    <t>Дополнительное образование детей</t>
  </si>
  <si>
    <t>динамика расходов 2017/2016</t>
  </si>
  <si>
    <t>Мероприятия по энергосбережению и повышению энергетической эффективности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</si>
</sst>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0.0000%"/>
    <numFmt numFmtId="168" formatCode="0.00000%"/>
    <numFmt numFmtId="169" formatCode="0.000000%"/>
    <numFmt numFmtId="170" formatCode="0.0000000%"/>
    <numFmt numFmtId="171" formatCode="0.00000000%"/>
    <numFmt numFmtId="172" formatCode="0.000000000%"/>
    <numFmt numFmtId="173" formatCode="0.0000000000%"/>
    <numFmt numFmtId="174" formatCode="0.00000000000%"/>
    <numFmt numFmtId="175" formatCode="0.000000000000%"/>
    <numFmt numFmtId="176" formatCode="0.0000000000000%"/>
    <numFmt numFmtId="177" formatCode="0.00000000000000%"/>
    <numFmt numFmtId="178" formatCode="0.000000000000000%"/>
    <numFmt numFmtId="179" formatCode="0.0000000000000000%"/>
    <numFmt numFmtId="180" formatCode="0.00000000000000000%"/>
    <numFmt numFmtId="181" formatCode="0.000000000000000000%"/>
    <numFmt numFmtId="182" formatCode="[$-FC19]d\ mmmm\ yyyy\ &quot;г.&quot;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  <numFmt numFmtId="189" formatCode="_-* #,##0.000_р_._-;\-* #,##0.000_р_._-;_-* &quot;-&quot;??_р_._-;_-@_-"/>
    <numFmt numFmtId="190" formatCode="_-* #,##0.0000_р_._-;\-* #,##0.00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28" fillId="0" borderId="1">
      <alignment horizontal="center" wrapText="1"/>
      <protection/>
    </xf>
    <xf numFmtId="49" fontId="28" fillId="0" borderId="2">
      <alignment horizontal="center" wrapText="1"/>
      <protection/>
    </xf>
    <xf numFmtId="49" fontId="28" fillId="0" borderId="3">
      <alignment horizontal="center"/>
      <protection/>
    </xf>
    <xf numFmtId="4" fontId="28" fillId="0" borderId="3">
      <alignment horizontal="right"/>
      <protection/>
    </xf>
    <xf numFmtId="0" fontId="28" fillId="0" borderId="4">
      <alignment horizontal="left" wrapText="1"/>
      <protection/>
    </xf>
    <xf numFmtId="0" fontId="29" fillId="0" borderId="5">
      <alignment horizontal="left" wrapText="1"/>
      <protection/>
    </xf>
    <xf numFmtId="0" fontId="28" fillId="0" borderId="6">
      <alignment horizontal="left" wrapText="1" indent="2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7" applyNumberFormat="0" applyAlignment="0" applyProtection="0"/>
    <xf numFmtId="0" fontId="31" fillId="27" borderId="8" applyNumberFormat="0" applyAlignment="0" applyProtection="0"/>
    <xf numFmtId="0" fontId="32" fillId="27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28" borderId="13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6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14" applyNumberFormat="0" applyFont="0" applyAlignment="0" applyProtection="0"/>
    <xf numFmtId="9" fontId="0" fillId="0" borderId="0" applyFont="0" applyFill="0" applyBorder="0" applyAlignment="0" applyProtection="0"/>
    <xf numFmtId="0" fontId="42" fillId="0" borderId="15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5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45" fillId="5" borderId="16" xfId="0" applyFont="1" applyFill="1" applyBorder="1" applyAlignment="1">
      <alignment horizontal="center" vertical="top" wrapText="1"/>
    </xf>
    <xf numFmtId="49" fontId="45" fillId="5" borderId="16" xfId="0" applyNumberFormat="1" applyFont="1" applyFill="1" applyBorder="1" applyAlignment="1">
      <alignment horizontal="center"/>
    </xf>
    <xf numFmtId="0" fontId="0" fillId="0" borderId="0" xfId="0" applyAlignment="1">
      <alignment vertical="top"/>
    </xf>
    <xf numFmtId="165" fontId="46" fillId="5" borderId="16" xfId="0" applyNumberFormat="1" applyFont="1" applyFill="1" applyBorder="1" applyAlignment="1">
      <alignment horizontal="right" vertical="top"/>
    </xf>
    <xf numFmtId="165" fontId="45" fillId="5" borderId="16" xfId="0" applyNumberFormat="1" applyFont="1" applyFill="1" applyBorder="1" applyAlignment="1">
      <alignment horizontal="right" vertical="top"/>
    </xf>
    <xf numFmtId="0" fontId="47" fillId="0" borderId="0" xfId="0" applyFont="1" applyAlignment="1">
      <alignment/>
    </xf>
    <xf numFmtId="0" fontId="0" fillId="0" borderId="0" xfId="0" applyAlignment="1">
      <alignment/>
    </xf>
    <xf numFmtId="0" fontId="2" fillId="2" borderId="16" xfId="59" applyFont="1" applyFill="1" applyBorder="1" applyAlignment="1">
      <alignment horizontal="center" vertical="top"/>
      <protection/>
    </xf>
    <xf numFmtId="0" fontId="45" fillId="2" borderId="17" xfId="0" applyFont="1" applyFill="1" applyBorder="1" applyAlignment="1">
      <alignment horizontal="center" vertical="top" wrapText="1"/>
    </xf>
    <xf numFmtId="0" fontId="45" fillId="2" borderId="16" xfId="0" applyFont="1" applyFill="1" applyBorder="1" applyAlignment="1">
      <alignment horizontal="center" vertical="top" wrapText="1"/>
    </xf>
    <xf numFmtId="0" fontId="45" fillId="2" borderId="18" xfId="0" applyFont="1" applyFill="1" applyBorder="1" applyAlignment="1">
      <alignment horizontal="center" vertical="top" wrapText="1"/>
    </xf>
    <xf numFmtId="49" fontId="45" fillId="2" borderId="19" xfId="0" applyNumberFormat="1" applyFont="1" applyFill="1" applyBorder="1" applyAlignment="1">
      <alignment horizontal="center"/>
    </xf>
    <xf numFmtId="49" fontId="45" fillId="2" borderId="20" xfId="0" applyNumberFormat="1" applyFont="1" applyFill="1" applyBorder="1" applyAlignment="1">
      <alignment horizontal="center"/>
    </xf>
    <xf numFmtId="49" fontId="45" fillId="2" borderId="21" xfId="0" applyNumberFormat="1" applyFont="1" applyFill="1" applyBorder="1" applyAlignment="1">
      <alignment horizontal="center"/>
    </xf>
    <xf numFmtId="49" fontId="45" fillId="2" borderId="16" xfId="0" applyNumberFormat="1" applyFont="1" applyFill="1" applyBorder="1" applyAlignment="1">
      <alignment horizontal="center"/>
    </xf>
    <xf numFmtId="49" fontId="45" fillId="2" borderId="18" xfId="0" applyNumberFormat="1" applyFont="1" applyFill="1" applyBorder="1" applyAlignment="1">
      <alignment horizontal="center"/>
    </xf>
    <xf numFmtId="0" fontId="48" fillId="2" borderId="16" xfId="39" applyNumberFormat="1" applyFont="1" applyFill="1" applyBorder="1" applyAlignment="1" applyProtection="1">
      <alignment horizontal="left" vertical="top" wrapText="1"/>
      <protection/>
    </xf>
    <xf numFmtId="49" fontId="48" fillId="2" borderId="16" xfId="35" applyNumberFormat="1" applyFont="1" applyFill="1" applyBorder="1" applyAlignment="1" applyProtection="1">
      <alignment horizontal="center" vertical="top"/>
      <protection/>
    </xf>
    <xf numFmtId="165" fontId="46" fillId="2" borderId="16" xfId="0" applyNumberFormat="1" applyFont="1" applyFill="1" applyBorder="1" applyAlignment="1">
      <alignment horizontal="center" vertical="top"/>
    </xf>
    <xf numFmtId="164" fontId="46" fillId="2" borderId="16" xfId="0" applyNumberFormat="1" applyFont="1" applyFill="1" applyBorder="1" applyAlignment="1">
      <alignment horizontal="center" vertical="top"/>
    </xf>
    <xf numFmtId="0" fontId="49" fillId="2" borderId="16" xfId="39" applyNumberFormat="1" applyFont="1" applyFill="1" applyBorder="1" applyAlignment="1" applyProtection="1">
      <alignment horizontal="left" vertical="top" wrapText="1"/>
      <protection/>
    </xf>
    <xf numFmtId="49" fontId="49" fillId="2" borderId="16" xfId="35" applyNumberFormat="1" applyFont="1" applyFill="1" applyBorder="1" applyAlignment="1" applyProtection="1">
      <alignment horizontal="center" vertical="top"/>
      <protection/>
    </xf>
    <xf numFmtId="165" fontId="45" fillId="2" borderId="16" xfId="0" applyNumberFormat="1" applyFont="1" applyFill="1" applyBorder="1" applyAlignment="1">
      <alignment horizontal="center" vertical="top"/>
    </xf>
    <xf numFmtId="164" fontId="45" fillId="2" borderId="16" xfId="0" applyNumberFormat="1" applyFont="1" applyFill="1" applyBorder="1" applyAlignment="1">
      <alignment horizontal="center" vertical="top"/>
    </xf>
    <xf numFmtId="0" fontId="48" fillId="2" borderId="16" xfId="37" applyNumberFormat="1" applyFont="1" applyFill="1" applyBorder="1" applyAlignment="1" applyProtection="1">
      <alignment horizontal="left" vertical="top" wrapText="1"/>
      <protection/>
    </xf>
    <xf numFmtId="49" fontId="48" fillId="2" borderId="16" xfId="33" applyNumberFormat="1" applyFont="1" applyFill="1" applyBorder="1" applyAlignment="1" applyProtection="1">
      <alignment horizontal="center" vertical="top" wrapText="1"/>
      <protection/>
    </xf>
    <xf numFmtId="0" fontId="45" fillId="0" borderId="0" xfId="0" applyFont="1" applyAlignment="1">
      <alignment horizontal="right"/>
    </xf>
    <xf numFmtId="164" fontId="46" fillId="5" borderId="16" xfId="0" applyNumberFormat="1" applyFont="1" applyFill="1" applyBorder="1" applyAlignment="1">
      <alignment horizontal="center" vertical="top"/>
    </xf>
    <xf numFmtId="164" fontId="45" fillId="5" borderId="16" xfId="0" applyNumberFormat="1" applyFont="1" applyFill="1" applyBorder="1" applyAlignment="1">
      <alignment horizontal="center" vertical="top"/>
    </xf>
    <xf numFmtId="0" fontId="45" fillId="5" borderId="16" xfId="0" applyFont="1" applyFill="1" applyBorder="1" applyAlignment="1">
      <alignment horizontal="center" vertical="center" wrapText="1"/>
    </xf>
    <xf numFmtId="49" fontId="0" fillId="5" borderId="16" xfId="0" applyNumberFormat="1" applyFill="1" applyBorder="1" applyAlignment="1">
      <alignment horizontal="center"/>
    </xf>
    <xf numFmtId="0" fontId="45" fillId="5" borderId="16" xfId="0" applyFont="1" applyFill="1" applyBorder="1" applyAlignment="1">
      <alignment vertical="top" wrapText="1"/>
    </xf>
    <xf numFmtId="0" fontId="46" fillId="5" borderId="16" xfId="0" applyFont="1" applyFill="1" applyBorder="1" applyAlignment="1">
      <alignment vertical="top" wrapText="1"/>
    </xf>
    <xf numFmtId="0" fontId="48" fillId="5" borderId="16" xfId="0" applyFont="1" applyFill="1" applyBorder="1" applyAlignment="1">
      <alignment vertical="top" wrapText="1"/>
    </xf>
    <xf numFmtId="0" fontId="47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47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1" xfId="33"/>
    <cellStyle name="xl102" xfId="34"/>
    <cellStyle name="xl103" xfId="35"/>
    <cellStyle name="xl105" xfId="36"/>
    <cellStyle name="xl89" xfId="37"/>
    <cellStyle name="xl91" xfId="38"/>
    <cellStyle name="xl92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4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4"/>
  <sheetViews>
    <sheetView zoomScaleSheetLayoutView="100" zoomScalePageLayoutView="0" workbookViewId="0" topLeftCell="A1">
      <pane xSplit="1" ySplit="7" topLeftCell="B3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7" sqref="G7"/>
    </sheetView>
  </sheetViews>
  <sheetFormatPr defaultColWidth="9.140625" defaultRowHeight="15"/>
  <cols>
    <col min="1" max="1" width="43.57421875" style="0" customWidth="1"/>
    <col min="2" max="2" width="27.7109375" style="0" customWidth="1"/>
    <col min="3" max="3" width="14.421875" style="0" customWidth="1"/>
    <col min="4" max="4" width="14.140625" style="0" customWidth="1"/>
    <col min="5" max="5" width="17.00390625" style="0" customWidth="1"/>
    <col min="6" max="6" width="16.57421875" style="0" customWidth="1"/>
    <col min="7" max="7" width="17.7109375" style="0" customWidth="1"/>
  </cols>
  <sheetData>
    <row r="2" spans="1:7" ht="29.25" customHeight="1">
      <c r="A2" s="37" t="s">
        <v>5</v>
      </c>
      <c r="B2" s="38"/>
      <c r="C2" s="38"/>
      <c r="D2" s="38"/>
      <c r="E2" s="38"/>
      <c r="F2" s="38"/>
      <c r="G2" s="38"/>
    </row>
    <row r="3" spans="1:7" ht="22.5" customHeight="1">
      <c r="A3" s="39" t="s">
        <v>6</v>
      </c>
      <c r="B3" s="38"/>
      <c r="C3" s="38"/>
      <c r="D3" s="38"/>
      <c r="E3" s="38"/>
      <c r="F3" s="38"/>
      <c r="G3" s="38"/>
    </row>
    <row r="4" spans="1:7" ht="15">
      <c r="A4" s="40" t="s">
        <v>115</v>
      </c>
      <c r="B4" s="41"/>
      <c r="C4" s="41"/>
      <c r="D4" s="41"/>
      <c r="E4" s="41"/>
      <c r="F4" s="41"/>
      <c r="G4" s="41"/>
    </row>
    <row r="5" spans="1:7" ht="15">
      <c r="A5" s="1"/>
      <c r="B5" s="1"/>
      <c r="D5" s="1"/>
      <c r="E5" s="1"/>
      <c r="F5" s="1"/>
      <c r="G5" s="29" t="s">
        <v>3</v>
      </c>
    </row>
    <row r="6" spans="1:7" ht="63" customHeight="1">
      <c r="A6" s="10" t="s">
        <v>77</v>
      </c>
      <c r="B6" s="10" t="s">
        <v>78</v>
      </c>
      <c r="C6" s="11" t="s">
        <v>118</v>
      </c>
      <c r="D6" s="12" t="s">
        <v>4</v>
      </c>
      <c r="E6" s="12" t="s">
        <v>117</v>
      </c>
      <c r="F6" s="12" t="s">
        <v>116</v>
      </c>
      <c r="G6" s="13" t="s">
        <v>120</v>
      </c>
    </row>
    <row r="7" spans="1:7" ht="15">
      <c r="A7" s="14">
        <v>1</v>
      </c>
      <c r="B7" s="15" t="s">
        <v>79</v>
      </c>
      <c r="C7" s="16" t="s">
        <v>80</v>
      </c>
      <c r="D7" s="16" t="s">
        <v>81</v>
      </c>
      <c r="E7" s="17" t="s">
        <v>0</v>
      </c>
      <c r="F7" s="17" t="s">
        <v>1</v>
      </c>
      <c r="G7" s="18" t="s">
        <v>2</v>
      </c>
    </row>
    <row r="8" spans="1:7" ht="31.5">
      <c r="A8" s="19" t="s">
        <v>7</v>
      </c>
      <c r="B8" s="20" t="s">
        <v>8</v>
      </c>
      <c r="C8" s="21">
        <f>C9+C10+C11+C13+C14+C12</f>
        <v>21924.399999999998</v>
      </c>
      <c r="D8" s="21">
        <f>D9+D10+D11+D13+D14</f>
        <v>23545.699999999997</v>
      </c>
      <c r="E8" s="21">
        <f>E9+E10+E11+E13+E14</f>
        <v>22957.600000000002</v>
      </c>
      <c r="F8" s="22">
        <f>E8/D8</f>
        <v>0.9750230403003523</v>
      </c>
      <c r="G8" s="22">
        <f>E8/C8</f>
        <v>1.0471255769827226</v>
      </c>
    </row>
    <row r="9" spans="1:7" ht="52.5" customHeight="1">
      <c r="A9" s="23" t="s">
        <v>9</v>
      </c>
      <c r="B9" s="24" t="s">
        <v>10</v>
      </c>
      <c r="C9" s="25">
        <v>1049.5</v>
      </c>
      <c r="D9" s="25">
        <v>1078.5</v>
      </c>
      <c r="E9" s="25">
        <v>950.6</v>
      </c>
      <c r="F9" s="26">
        <f>E9/D9</f>
        <v>0.8814093648585999</v>
      </c>
      <c r="G9" s="26">
        <f>E9/C9</f>
        <v>0.905764649833254</v>
      </c>
    </row>
    <row r="10" spans="1:7" ht="95.25" customHeight="1">
      <c r="A10" s="23" t="s">
        <v>11</v>
      </c>
      <c r="B10" s="24" t="s">
        <v>12</v>
      </c>
      <c r="C10" s="25">
        <v>9880.1</v>
      </c>
      <c r="D10" s="25">
        <v>10529.6</v>
      </c>
      <c r="E10" s="25">
        <v>10480.1</v>
      </c>
      <c r="F10" s="26">
        <f>E10/D10</f>
        <v>0.9952989667223826</v>
      </c>
      <c r="G10" s="26">
        <f>E10/C10</f>
        <v>1.0607281302820821</v>
      </c>
    </row>
    <row r="11" spans="1:7" ht="63">
      <c r="A11" s="23" t="s">
        <v>13</v>
      </c>
      <c r="B11" s="24" t="s">
        <v>14</v>
      </c>
      <c r="C11" s="25">
        <v>4881</v>
      </c>
      <c r="D11" s="25">
        <v>4969</v>
      </c>
      <c r="E11" s="25">
        <v>4866.6</v>
      </c>
      <c r="F11" s="26">
        <f>E11/D11</f>
        <v>0.9793922318373919</v>
      </c>
      <c r="G11" s="26">
        <f>E11/C11</f>
        <v>0.9970497848801476</v>
      </c>
    </row>
    <row r="12" spans="1:7" ht="15.75">
      <c r="A12" s="23" t="s">
        <v>112</v>
      </c>
      <c r="B12" s="24"/>
      <c r="C12" s="25">
        <v>1.6</v>
      </c>
      <c r="D12" s="25"/>
      <c r="E12" s="25"/>
      <c r="F12" s="26">
        <v>0</v>
      </c>
      <c r="G12" s="26">
        <f>E12/C12</f>
        <v>0</v>
      </c>
    </row>
    <row r="13" spans="1:7" ht="15.75">
      <c r="A13" s="23" t="s">
        <v>15</v>
      </c>
      <c r="B13" s="24" t="s">
        <v>16</v>
      </c>
      <c r="C13" s="25"/>
      <c r="D13" s="25">
        <v>200</v>
      </c>
      <c r="E13" s="25"/>
      <c r="F13" s="26"/>
      <c r="G13" s="26"/>
    </row>
    <row r="14" spans="1:7" ht="15.75">
      <c r="A14" s="23" t="s">
        <v>17</v>
      </c>
      <c r="B14" s="24" t="s">
        <v>18</v>
      </c>
      <c r="C14" s="25">
        <v>6112.2</v>
      </c>
      <c r="D14" s="25">
        <v>6768.6</v>
      </c>
      <c r="E14" s="25">
        <v>6660.3</v>
      </c>
      <c r="F14" s="26">
        <f aca="true" t="shared" si="0" ref="F14:F32">E14/D14</f>
        <v>0.9839996454215052</v>
      </c>
      <c r="G14" s="26">
        <f>E14/C14</f>
        <v>1.089673112790812</v>
      </c>
    </row>
    <row r="15" spans="1:7" ht="47.25">
      <c r="A15" s="19" t="s">
        <v>19</v>
      </c>
      <c r="B15" s="20" t="s">
        <v>20</v>
      </c>
      <c r="C15" s="21">
        <f>C16+C17</f>
        <v>650</v>
      </c>
      <c r="D15" s="21">
        <f>D16+D17</f>
        <v>858.1</v>
      </c>
      <c r="E15" s="21">
        <f>E16+E17</f>
        <v>857.3</v>
      </c>
      <c r="F15" s="22">
        <f t="shared" si="0"/>
        <v>0.9990677077263721</v>
      </c>
      <c r="G15" s="22">
        <f>E15/C15</f>
        <v>1.3189230769230769</v>
      </c>
    </row>
    <row r="16" spans="1:7" ht="63">
      <c r="A16" s="23" t="s">
        <v>21</v>
      </c>
      <c r="B16" s="24" t="s">
        <v>22</v>
      </c>
      <c r="C16" s="25">
        <v>650</v>
      </c>
      <c r="D16" s="25">
        <v>763.6</v>
      </c>
      <c r="E16" s="25">
        <v>762.8</v>
      </c>
      <c r="F16" s="26">
        <f t="shared" si="0"/>
        <v>0.9989523310633839</v>
      </c>
      <c r="G16" s="26">
        <f>E16/C16</f>
        <v>1.1735384615384614</v>
      </c>
    </row>
    <row r="17" spans="1:7" ht="15.75">
      <c r="A17" s="23" t="s">
        <v>23</v>
      </c>
      <c r="B17" s="24" t="s">
        <v>24</v>
      </c>
      <c r="C17" s="25"/>
      <c r="D17" s="25">
        <v>94.5</v>
      </c>
      <c r="E17" s="25">
        <v>94.5</v>
      </c>
      <c r="F17" s="26">
        <f t="shared" si="0"/>
        <v>1</v>
      </c>
      <c r="G17" s="26"/>
    </row>
    <row r="18" spans="1:7" ht="15.75">
      <c r="A18" s="19" t="s">
        <v>25</v>
      </c>
      <c r="B18" s="20" t="s">
        <v>26</v>
      </c>
      <c r="C18" s="21">
        <f>C19+C20+C21+C22</f>
        <v>2272.6</v>
      </c>
      <c r="D18" s="21">
        <f>D19+D20+D21+D22</f>
        <v>6998.7</v>
      </c>
      <c r="E18" s="21">
        <f>E19+E20+E21+E22</f>
        <v>4217.200000000001</v>
      </c>
      <c r="F18" s="22">
        <f t="shared" si="0"/>
        <v>0.6025690485375856</v>
      </c>
      <c r="G18" s="22">
        <f>E18/C18</f>
        <v>1.8556719176273875</v>
      </c>
    </row>
    <row r="19" spans="1:7" ht="15.75">
      <c r="A19" s="23" t="s">
        <v>27</v>
      </c>
      <c r="B19" s="24" t="s">
        <v>28</v>
      </c>
      <c r="C19" s="25"/>
      <c r="D19" s="25">
        <v>70.2</v>
      </c>
      <c r="E19" s="25">
        <v>70.2</v>
      </c>
      <c r="F19" s="26">
        <f t="shared" si="0"/>
        <v>1</v>
      </c>
      <c r="G19" s="22"/>
    </row>
    <row r="20" spans="1:7" ht="15.75">
      <c r="A20" s="23" t="s">
        <v>29</v>
      </c>
      <c r="B20" s="24" t="s">
        <v>30</v>
      </c>
      <c r="C20" s="25">
        <v>270</v>
      </c>
      <c r="D20" s="25">
        <v>215</v>
      </c>
      <c r="E20" s="25">
        <v>208.6</v>
      </c>
      <c r="F20" s="26">
        <f t="shared" si="0"/>
        <v>0.9702325581395349</v>
      </c>
      <c r="G20" s="26">
        <f>E20/C20</f>
        <v>0.7725925925925926</v>
      </c>
    </row>
    <row r="21" spans="1:7" ht="15.75">
      <c r="A21" s="23" t="s">
        <v>31</v>
      </c>
      <c r="B21" s="24" t="s">
        <v>32</v>
      </c>
      <c r="C21" s="25">
        <v>1939.6</v>
      </c>
      <c r="D21" s="25">
        <v>6159</v>
      </c>
      <c r="E21" s="25">
        <v>3406.4</v>
      </c>
      <c r="F21" s="26">
        <f t="shared" si="0"/>
        <v>0.553076798181523</v>
      </c>
      <c r="G21" s="26">
        <f aca="true" t="shared" si="1" ref="G21:G43">E21/C21</f>
        <v>1.7562383996700353</v>
      </c>
    </row>
    <row r="22" spans="1:7" ht="31.5">
      <c r="A22" s="23" t="s">
        <v>33</v>
      </c>
      <c r="B22" s="24" t="s">
        <v>34</v>
      </c>
      <c r="C22" s="25">
        <v>63</v>
      </c>
      <c r="D22" s="25">
        <v>554.5</v>
      </c>
      <c r="E22" s="25">
        <v>532</v>
      </c>
      <c r="F22" s="26">
        <f t="shared" si="0"/>
        <v>0.9594229035166817</v>
      </c>
      <c r="G22" s="26" t="s">
        <v>111</v>
      </c>
    </row>
    <row r="23" spans="1:7" ht="31.5">
      <c r="A23" s="19" t="s">
        <v>35</v>
      </c>
      <c r="B23" s="20" t="s">
        <v>36</v>
      </c>
      <c r="C23" s="21">
        <f>C24+C25+C26</f>
        <v>649.1</v>
      </c>
      <c r="D23" s="21">
        <f>D24+D25+D26</f>
        <v>5083.9</v>
      </c>
      <c r="E23" s="21">
        <f>E24+E25+E26</f>
        <v>4967.6</v>
      </c>
      <c r="F23" s="22">
        <f t="shared" si="0"/>
        <v>0.9771238616023133</v>
      </c>
      <c r="G23" s="22" t="s">
        <v>111</v>
      </c>
    </row>
    <row r="24" spans="1:7" ht="15.75">
      <c r="A24" s="23" t="s">
        <v>37</v>
      </c>
      <c r="B24" s="24" t="s">
        <v>38</v>
      </c>
      <c r="C24" s="25"/>
      <c r="D24" s="25">
        <v>110.8</v>
      </c>
      <c r="E24" s="25">
        <v>110.3</v>
      </c>
      <c r="F24" s="26">
        <f t="shared" si="0"/>
        <v>0.9954873646209387</v>
      </c>
      <c r="G24" s="26"/>
    </row>
    <row r="25" spans="1:7" ht="15.75">
      <c r="A25" s="23" t="s">
        <v>39</v>
      </c>
      <c r="B25" s="24" t="s">
        <v>40</v>
      </c>
      <c r="C25" s="25">
        <v>649.1</v>
      </c>
      <c r="D25" s="25">
        <v>2561.4</v>
      </c>
      <c r="E25" s="25">
        <v>2543.5</v>
      </c>
      <c r="F25" s="26">
        <f t="shared" si="0"/>
        <v>0.9930116342625126</v>
      </c>
      <c r="G25" s="26" t="s">
        <v>111</v>
      </c>
    </row>
    <row r="26" spans="1:7" ht="15.75">
      <c r="A26" s="23" t="s">
        <v>41</v>
      </c>
      <c r="B26" s="24" t="s">
        <v>42</v>
      </c>
      <c r="C26" s="25"/>
      <c r="D26" s="25">
        <v>2411.7</v>
      </c>
      <c r="E26" s="25">
        <v>2313.8</v>
      </c>
      <c r="F26" s="26">
        <f t="shared" si="0"/>
        <v>0.9594062279719702</v>
      </c>
      <c r="G26" s="26"/>
    </row>
    <row r="27" spans="1:7" ht="15.75">
      <c r="A27" s="19" t="s">
        <v>43</v>
      </c>
      <c r="B27" s="20" t="s">
        <v>44</v>
      </c>
      <c r="C27" s="21">
        <f>C28</f>
        <v>141.1</v>
      </c>
      <c r="D27" s="21">
        <f>D28</f>
        <v>91.4</v>
      </c>
      <c r="E27" s="21"/>
      <c r="F27" s="22">
        <f t="shared" si="0"/>
        <v>0</v>
      </c>
      <c r="G27" s="22">
        <f t="shared" si="1"/>
        <v>0</v>
      </c>
    </row>
    <row r="28" spans="1:7" ht="31.5">
      <c r="A28" s="23" t="s">
        <v>45</v>
      </c>
      <c r="B28" s="24" t="s">
        <v>46</v>
      </c>
      <c r="C28" s="25">
        <v>141.1</v>
      </c>
      <c r="D28" s="25">
        <v>91.4</v>
      </c>
      <c r="E28" s="25"/>
      <c r="F28" s="26">
        <f t="shared" si="0"/>
        <v>0</v>
      </c>
      <c r="G28" s="26">
        <f t="shared" si="1"/>
        <v>0</v>
      </c>
    </row>
    <row r="29" spans="1:7" ht="15.75">
      <c r="A29" s="19" t="s">
        <v>47</v>
      </c>
      <c r="B29" s="20" t="s">
        <v>48</v>
      </c>
      <c r="C29" s="21">
        <f>C30+C31+C32+C33+C34+C35</f>
        <v>39328.5</v>
      </c>
      <c r="D29" s="21">
        <f>D30+D31+D32+D33+D34+D35</f>
        <v>41803.3</v>
      </c>
      <c r="E29" s="21">
        <f>E30+E31+E32+E33+E34+E35</f>
        <v>41679.3</v>
      </c>
      <c r="F29" s="22">
        <f t="shared" si="0"/>
        <v>0.9970337270024137</v>
      </c>
      <c r="G29" s="22">
        <f t="shared" si="1"/>
        <v>1.0597734467370992</v>
      </c>
    </row>
    <row r="30" spans="1:7" ht="15.75">
      <c r="A30" s="23" t="s">
        <v>49</v>
      </c>
      <c r="B30" s="24" t="s">
        <v>50</v>
      </c>
      <c r="C30" s="25">
        <v>10882.4</v>
      </c>
      <c r="D30" s="25">
        <v>11197.7</v>
      </c>
      <c r="E30" s="25">
        <v>11124.4</v>
      </c>
      <c r="F30" s="26">
        <f t="shared" si="0"/>
        <v>0.9934540128776445</v>
      </c>
      <c r="G30" s="26">
        <f t="shared" si="1"/>
        <v>1.0222377416746307</v>
      </c>
    </row>
    <row r="31" spans="1:7" ht="15.75">
      <c r="A31" s="23" t="s">
        <v>51</v>
      </c>
      <c r="B31" s="24" t="s">
        <v>52</v>
      </c>
      <c r="C31" s="25">
        <v>24657.4</v>
      </c>
      <c r="D31" s="25">
        <v>24489.2</v>
      </c>
      <c r="E31" s="25">
        <v>24484.5</v>
      </c>
      <c r="F31" s="26">
        <f t="shared" si="0"/>
        <v>0.9998080786632474</v>
      </c>
      <c r="G31" s="26">
        <f t="shared" si="1"/>
        <v>0.9929879062674897</v>
      </c>
    </row>
    <row r="32" spans="1:7" ht="17.25" customHeight="1">
      <c r="A32" s="23" t="s">
        <v>119</v>
      </c>
      <c r="B32" s="24"/>
      <c r="C32" s="25"/>
      <c r="D32" s="25">
        <v>2097.5</v>
      </c>
      <c r="E32" s="25">
        <v>2088.2</v>
      </c>
      <c r="F32" s="26">
        <f t="shared" si="0"/>
        <v>0.9955661501787841</v>
      </c>
      <c r="G32" s="26"/>
    </row>
    <row r="33" spans="1:7" ht="47.25">
      <c r="A33" s="23" t="s">
        <v>53</v>
      </c>
      <c r="B33" s="24" t="s">
        <v>54</v>
      </c>
      <c r="C33" s="25">
        <v>10.2</v>
      </c>
      <c r="D33" s="25">
        <v>0.7</v>
      </c>
      <c r="E33" s="25"/>
      <c r="F33" s="26"/>
      <c r="G33" s="26">
        <f t="shared" si="1"/>
        <v>0</v>
      </c>
    </row>
    <row r="34" spans="1:7" ht="31.5">
      <c r="A34" s="23" t="s">
        <v>55</v>
      </c>
      <c r="B34" s="24" t="s">
        <v>56</v>
      </c>
      <c r="C34" s="25">
        <v>327.8</v>
      </c>
      <c r="D34" s="25">
        <v>334.8</v>
      </c>
      <c r="E34" s="25">
        <v>326.8</v>
      </c>
      <c r="F34" s="26">
        <f aca="true" t="shared" si="2" ref="F34:F44">E34/D34</f>
        <v>0.97610513739546</v>
      </c>
      <c r="G34" s="26">
        <f t="shared" si="1"/>
        <v>0.9969493593654668</v>
      </c>
    </row>
    <row r="35" spans="1:7" ht="15.75">
      <c r="A35" s="23" t="s">
        <v>57</v>
      </c>
      <c r="B35" s="24" t="s">
        <v>58</v>
      </c>
      <c r="C35" s="25">
        <v>3450.7</v>
      </c>
      <c r="D35" s="25">
        <v>3683.4</v>
      </c>
      <c r="E35" s="25">
        <v>3655.4</v>
      </c>
      <c r="F35" s="26">
        <f t="shared" si="2"/>
        <v>0.992398327632079</v>
      </c>
      <c r="G35" s="26">
        <f t="shared" si="1"/>
        <v>1.059321297128119</v>
      </c>
    </row>
    <row r="36" spans="1:7" ht="15.75">
      <c r="A36" s="19" t="s">
        <v>59</v>
      </c>
      <c r="B36" s="20" t="s">
        <v>60</v>
      </c>
      <c r="C36" s="21">
        <f>C37</f>
        <v>76.4</v>
      </c>
      <c r="D36" s="21">
        <f>D37</f>
        <v>912.7</v>
      </c>
      <c r="E36" s="21">
        <f>E37</f>
        <v>731.1</v>
      </c>
      <c r="F36" s="22">
        <f t="shared" si="2"/>
        <v>0.8010299112523283</v>
      </c>
      <c r="G36" s="22" t="s">
        <v>111</v>
      </c>
    </row>
    <row r="37" spans="1:7" ht="15.75">
      <c r="A37" s="23" t="s">
        <v>61</v>
      </c>
      <c r="B37" s="24" t="s">
        <v>62</v>
      </c>
      <c r="C37" s="25">
        <v>76.4</v>
      </c>
      <c r="D37" s="25">
        <v>912.7</v>
      </c>
      <c r="E37" s="25">
        <v>731.1</v>
      </c>
      <c r="F37" s="26">
        <f t="shared" si="2"/>
        <v>0.8010299112523283</v>
      </c>
      <c r="G37" s="26" t="s">
        <v>111</v>
      </c>
    </row>
    <row r="38" spans="1:7" ht="15.75">
      <c r="A38" s="19" t="s">
        <v>63</v>
      </c>
      <c r="B38" s="20" t="s">
        <v>64</v>
      </c>
      <c r="C38" s="21">
        <f>C39+C40+C41</f>
        <v>1060.6999999999998</v>
      </c>
      <c r="D38" s="21">
        <f>D39+D40+D41</f>
        <v>1678.8</v>
      </c>
      <c r="E38" s="21">
        <f>E39+E40+E41</f>
        <v>1678.7</v>
      </c>
      <c r="F38" s="22">
        <f t="shared" si="2"/>
        <v>0.9999404336430785</v>
      </c>
      <c r="G38" s="22">
        <f>E38/C38</f>
        <v>1.5826341095502974</v>
      </c>
    </row>
    <row r="39" spans="1:7" ht="15.75">
      <c r="A39" s="23" t="s">
        <v>65</v>
      </c>
      <c r="B39" s="24" t="s">
        <v>66</v>
      </c>
      <c r="C39" s="25">
        <v>645.8</v>
      </c>
      <c r="D39" s="25">
        <v>665.7</v>
      </c>
      <c r="E39" s="25">
        <v>665.6</v>
      </c>
      <c r="F39" s="26">
        <f t="shared" si="2"/>
        <v>0.999849782184167</v>
      </c>
      <c r="G39" s="26">
        <f t="shared" si="1"/>
        <v>1.0306596469495202</v>
      </c>
    </row>
    <row r="40" spans="1:7" ht="15.75">
      <c r="A40" s="23" t="s">
        <v>67</v>
      </c>
      <c r="B40" s="24" t="s">
        <v>68</v>
      </c>
      <c r="C40" s="25">
        <v>145.8</v>
      </c>
      <c r="D40" s="25">
        <v>843.3</v>
      </c>
      <c r="E40" s="25">
        <v>843.3</v>
      </c>
      <c r="F40" s="26">
        <f t="shared" si="2"/>
        <v>1</v>
      </c>
      <c r="G40" s="26" t="s">
        <v>111</v>
      </c>
    </row>
    <row r="41" spans="1:7" ht="15.75">
      <c r="A41" s="23" t="s">
        <v>69</v>
      </c>
      <c r="B41" s="24" t="s">
        <v>70</v>
      </c>
      <c r="C41" s="25">
        <v>269.1</v>
      </c>
      <c r="D41" s="25">
        <v>169.8</v>
      </c>
      <c r="E41" s="25">
        <v>169.8</v>
      </c>
      <c r="F41" s="26">
        <f t="shared" si="2"/>
        <v>1</v>
      </c>
      <c r="G41" s="26">
        <f t="shared" si="1"/>
        <v>0.6309921962095875</v>
      </c>
    </row>
    <row r="42" spans="1:7" ht="15.75">
      <c r="A42" s="19" t="s">
        <v>71</v>
      </c>
      <c r="B42" s="20" t="s">
        <v>72</v>
      </c>
      <c r="C42" s="21">
        <f>C43</f>
        <v>79.8</v>
      </c>
      <c r="D42" s="21">
        <f>D43</f>
        <v>67.3</v>
      </c>
      <c r="E42" s="21">
        <f>E43</f>
        <v>65.4</v>
      </c>
      <c r="F42" s="22">
        <f t="shared" si="2"/>
        <v>0.9717682020802378</v>
      </c>
      <c r="G42" s="22">
        <f>E42/C42</f>
        <v>0.8195488721804512</v>
      </c>
    </row>
    <row r="43" spans="1:7" ht="15.75">
      <c r="A43" s="23" t="s">
        <v>73</v>
      </c>
      <c r="B43" s="24" t="s">
        <v>74</v>
      </c>
      <c r="C43" s="25">
        <v>79.8</v>
      </c>
      <c r="D43" s="25">
        <v>67.3</v>
      </c>
      <c r="E43" s="25">
        <v>65.4</v>
      </c>
      <c r="F43" s="26">
        <f t="shared" si="2"/>
        <v>0.9717682020802378</v>
      </c>
      <c r="G43" s="26">
        <f t="shared" si="1"/>
        <v>0.8195488721804512</v>
      </c>
    </row>
    <row r="44" spans="1:7" ht="15.75">
      <c r="A44" s="27" t="s">
        <v>75</v>
      </c>
      <c r="B44" s="28" t="s">
        <v>76</v>
      </c>
      <c r="C44" s="21">
        <f>C8+C15+C18+C23+C27+C29+C36+C42+C38</f>
        <v>66182.6</v>
      </c>
      <c r="D44" s="21">
        <f>D8+D15+D18+D23+D27+D29+D36+D42+D38</f>
        <v>81039.90000000001</v>
      </c>
      <c r="E44" s="21">
        <f>E8+E15+E18+E23+E27+E29+E36+E42+E38</f>
        <v>77154.2</v>
      </c>
      <c r="F44" s="22">
        <f t="shared" si="2"/>
        <v>0.9520520138845184</v>
      </c>
      <c r="G44" s="22">
        <f>E44/C44</f>
        <v>1.1657777119665893</v>
      </c>
    </row>
  </sheetData>
  <sheetProtection/>
  <mergeCells count="3">
    <mergeCell ref="A2:G2"/>
    <mergeCell ref="A3:G3"/>
    <mergeCell ref="A4:G4"/>
  </mergeCells>
  <printOptions/>
  <pageMargins left="0.51" right="0.2362204724409449" top="0.4330708661417323" bottom="0.7480314960629921" header="0.31496062992125984" footer="0.31496062992125984"/>
  <pageSetup blackAndWhite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6"/>
  <sheetViews>
    <sheetView tabSelected="1" zoomScaleSheetLayoutView="85" zoomScalePageLayoutView="0" workbookViewId="0" topLeftCell="A1">
      <pane xSplit="1" ySplit="7" topLeftCell="B2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24" sqref="F24"/>
    </sheetView>
  </sheetViews>
  <sheetFormatPr defaultColWidth="9.140625" defaultRowHeight="15"/>
  <cols>
    <col min="1" max="1" width="79.57421875" style="0" customWidth="1"/>
    <col min="2" max="2" width="15.140625" style="0" customWidth="1"/>
    <col min="3" max="3" width="12.421875" style="0" customWidth="1"/>
    <col min="4" max="4" width="15.7109375" style="0" customWidth="1"/>
    <col min="5" max="5" width="14.57421875" style="0" customWidth="1"/>
    <col min="6" max="6" width="17.140625" style="0" customWidth="1"/>
  </cols>
  <sheetData>
    <row r="2" spans="1:6" ht="21" customHeight="1">
      <c r="A2" s="42" t="s">
        <v>5</v>
      </c>
      <c r="B2" s="43"/>
      <c r="C2" s="43"/>
      <c r="D2" s="43"/>
      <c r="E2" s="43"/>
      <c r="F2" s="43"/>
    </row>
    <row r="3" spans="1:6" ht="42" customHeight="1">
      <c r="A3" s="42" t="s">
        <v>84</v>
      </c>
      <c r="B3" s="42"/>
      <c r="C3" s="42"/>
      <c r="D3" s="42"/>
      <c r="E3" s="42"/>
      <c r="F3" s="42"/>
    </row>
    <row r="4" spans="1:6" ht="18.75">
      <c r="A4" s="1" t="s">
        <v>115</v>
      </c>
      <c r="B4" s="8"/>
      <c r="C4" s="9"/>
      <c r="D4" s="9"/>
      <c r="E4" s="9"/>
      <c r="F4" s="9"/>
    </row>
    <row r="5" spans="3:6" ht="15">
      <c r="C5" s="1"/>
      <c r="D5" s="1"/>
      <c r="E5" s="1"/>
      <c r="F5" s="29" t="s">
        <v>3</v>
      </c>
    </row>
    <row r="6" spans="1:6" ht="51.75" customHeight="1">
      <c r="A6" s="32" t="s">
        <v>82</v>
      </c>
      <c r="B6" s="3" t="s">
        <v>118</v>
      </c>
      <c r="C6" s="3" t="s">
        <v>4</v>
      </c>
      <c r="D6" s="3" t="s">
        <v>117</v>
      </c>
      <c r="E6" s="3" t="s">
        <v>116</v>
      </c>
      <c r="F6" s="3" t="s">
        <v>83</v>
      </c>
    </row>
    <row r="7" spans="1:6" s="2" customFormat="1" ht="15">
      <c r="A7" s="4">
        <v>1</v>
      </c>
      <c r="B7" s="33">
        <v>2</v>
      </c>
      <c r="C7" s="4">
        <v>3</v>
      </c>
      <c r="D7" s="4">
        <v>4</v>
      </c>
      <c r="E7" s="4" t="s">
        <v>0</v>
      </c>
      <c r="F7" s="4" t="s">
        <v>1</v>
      </c>
    </row>
    <row r="8" spans="1:6" s="2" customFormat="1" ht="31.5">
      <c r="A8" s="36" t="s">
        <v>110</v>
      </c>
      <c r="B8" s="6">
        <f>SUM(B9:B23)</f>
        <v>64788.700000000004</v>
      </c>
      <c r="C8" s="6">
        <f>SUM(C9:C23)</f>
        <v>74900.7</v>
      </c>
      <c r="D8" s="6">
        <f>SUM(D9:D23)</f>
        <v>71131.5</v>
      </c>
      <c r="E8" s="30">
        <f>D8/C8</f>
        <v>0.9496773728416423</v>
      </c>
      <c r="F8" s="30">
        <f>D8/B8</f>
        <v>1.0978997880803287</v>
      </c>
    </row>
    <row r="9" spans="1:6" s="5" customFormat="1" ht="15">
      <c r="A9" s="34" t="s">
        <v>85</v>
      </c>
      <c r="B9" s="7">
        <v>37046.4</v>
      </c>
      <c r="C9" s="7">
        <v>38365.9</v>
      </c>
      <c r="D9" s="7">
        <v>38269.7</v>
      </c>
      <c r="E9" s="31">
        <f aca="true" t="shared" si="0" ref="E9:E36">D9/C9</f>
        <v>0.9974925650121591</v>
      </c>
      <c r="F9" s="31">
        <f>D9/B9</f>
        <v>1.0330207523538049</v>
      </c>
    </row>
    <row r="10" spans="1:6" s="5" customFormat="1" ht="15">
      <c r="A10" s="34" t="s">
        <v>86</v>
      </c>
      <c r="B10" s="7">
        <v>76.4</v>
      </c>
      <c r="C10" s="7">
        <v>687.8</v>
      </c>
      <c r="D10" s="7">
        <v>506.4</v>
      </c>
      <c r="E10" s="31">
        <f t="shared" si="0"/>
        <v>0.7362605408548997</v>
      </c>
      <c r="F10" s="31">
        <f aca="true" t="shared" si="1" ref="F10:F22">D10/B10</f>
        <v>6.6282722513089</v>
      </c>
    </row>
    <row r="11" spans="1:6" s="5" customFormat="1" ht="18.75" customHeight="1">
      <c r="A11" s="34" t="s">
        <v>87</v>
      </c>
      <c r="B11" s="7">
        <v>79.8</v>
      </c>
      <c r="C11" s="7">
        <v>67.3</v>
      </c>
      <c r="D11" s="7">
        <v>65.4</v>
      </c>
      <c r="E11" s="31">
        <f t="shared" si="0"/>
        <v>0.9717682020802378</v>
      </c>
      <c r="F11" s="31">
        <f t="shared" si="1"/>
        <v>0.8195488721804512</v>
      </c>
    </row>
    <row r="12" spans="1:6" s="5" customFormat="1" ht="15">
      <c r="A12" s="34" t="s">
        <v>88</v>
      </c>
      <c r="B12" s="7">
        <v>108</v>
      </c>
      <c r="C12" s="7">
        <v>114.6</v>
      </c>
      <c r="D12" s="7">
        <v>108.3</v>
      </c>
      <c r="E12" s="31">
        <f t="shared" si="0"/>
        <v>0.9450261780104712</v>
      </c>
      <c r="F12" s="31">
        <f t="shared" si="1"/>
        <v>1.0027777777777778</v>
      </c>
    </row>
    <row r="13" spans="1:6" s="5" customFormat="1" ht="15">
      <c r="A13" s="34" t="s">
        <v>89</v>
      </c>
      <c r="B13" s="7">
        <v>791.7</v>
      </c>
      <c r="C13" s="7">
        <v>816</v>
      </c>
      <c r="D13" s="7">
        <v>815.9</v>
      </c>
      <c r="E13" s="31">
        <f t="shared" si="0"/>
        <v>0.9998774509803922</v>
      </c>
      <c r="F13" s="31">
        <f t="shared" si="1"/>
        <v>1.03056713401541</v>
      </c>
    </row>
    <row r="14" spans="1:6" s="5" customFormat="1" ht="30">
      <c r="A14" s="34" t="s">
        <v>90</v>
      </c>
      <c r="B14" s="7"/>
      <c r="C14" s="7">
        <v>717.6</v>
      </c>
      <c r="D14" s="7">
        <v>717.6</v>
      </c>
      <c r="E14" s="31">
        <f t="shared" si="0"/>
        <v>1</v>
      </c>
      <c r="F14" s="31"/>
    </row>
    <row r="15" spans="1:6" s="5" customFormat="1" ht="15">
      <c r="A15" s="34" t="s">
        <v>91</v>
      </c>
      <c r="B15" s="7">
        <v>2218.8</v>
      </c>
      <c r="C15" s="7">
        <v>6376.7</v>
      </c>
      <c r="D15" s="7">
        <v>3617.6</v>
      </c>
      <c r="E15" s="31">
        <f t="shared" si="0"/>
        <v>0.5673153825646494</v>
      </c>
      <c r="F15" s="31">
        <f t="shared" si="1"/>
        <v>1.6304308635298357</v>
      </c>
    </row>
    <row r="16" spans="1:6" s="5" customFormat="1" ht="15">
      <c r="A16" s="34" t="s">
        <v>92</v>
      </c>
      <c r="B16" s="7">
        <v>141.1</v>
      </c>
      <c r="C16" s="7">
        <v>226.1</v>
      </c>
      <c r="D16" s="7">
        <v>129.8</v>
      </c>
      <c r="E16" s="31">
        <f t="shared" si="0"/>
        <v>0.5740822644847413</v>
      </c>
      <c r="F16" s="31">
        <f t="shared" si="1"/>
        <v>0.9199149539333807</v>
      </c>
    </row>
    <row r="17" spans="1:6" s="5" customFormat="1" ht="30">
      <c r="A17" s="34" t="s">
        <v>93</v>
      </c>
      <c r="B17" s="7">
        <v>1341.5</v>
      </c>
      <c r="C17" s="7">
        <v>1467.6</v>
      </c>
      <c r="D17" s="7">
        <v>1461.3</v>
      </c>
      <c r="E17" s="31">
        <f t="shared" si="0"/>
        <v>0.9957072771872445</v>
      </c>
      <c r="F17" s="31">
        <f t="shared" si="1"/>
        <v>1.0893030190085724</v>
      </c>
    </row>
    <row r="18" spans="1:6" s="5" customFormat="1" ht="30">
      <c r="A18" s="34" t="s">
        <v>94</v>
      </c>
      <c r="B18" s="7">
        <v>20092.2</v>
      </c>
      <c r="C18" s="7">
        <v>20986.2</v>
      </c>
      <c r="D18" s="7">
        <v>20612.1</v>
      </c>
      <c r="E18" s="31">
        <f t="shared" si="0"/>
        <v>0.9821740000571804</v>
      </c>
      <c r="F18" s="31">
        <f t="shared" si="1"/>
        <v>1.0258757129632394</v>
      </c>
    </row>
    <row r="19" spans="1:6" s="5" customFormat="1" ht="30">
      <c r="A19" s="34" t="s">
        <v>95</v>
      </c>
      <c r="B19" s="7"/>
      <c r="C19" s="7">
        <v>44.5</v>
      </c>
      <c r="D19" s="7">
        <v>40</v>
      </c>
      <c r="E19" s="31">
        <f t="shared" si="0"/>
        <v>0.898876404494382</v>
      </c>
      <c r="F19" s="31"/>
    </row>
    <row r="20" spans="1:6" s="5" customFormat="1" ht="15">
      <c r="A20" s="34" t="s">
        <v>96</v>
      </c>
      <c r="B20" s="7">
        <v>747.6</v>
      </c>
      <c r="C20" s="7">
        <v>1182.4</v>
      </c>
      <c r="D20" s="7">
        <v>1140.3</v>
      </c>
      <c r="E20" s="31">
        <f t="shared" si="0"/>
        <v>0.9643944519621108</v>
      </c>
      <c r="F20" s="31">
        <f t="shared" si="1"/>
        <v>1.5252808988764044</v>
      </c>
    </row>
    <row r="21" spans="1:6" s="5" customFormat="1" ht="30">
      <c r="A21" s="34" t="s">
        <v>97</v>
      </c>
      <c r="B21" s="7">
        <v>650</v>
      </c>
      <c r="C21" s="7">
        <v>963.6</v>
      </c>
      <c r="D21" s="7">
        <v>762.8</v>
      </c>
      <c r="E21" s="31">
        <f t="shared" si="0"/>
        <v>0.7916147779161478</v>
      </c>
      <c r="F21" s="31">
        <f t="shared" si="1"/>
        <v>1.1735384615384614</v>
      </c>
    </row>
    <row r="22" spans="1:6" s="5" customFormat="1" ht="30">
      <c r="A22" s="34" t="s">
        <v>98</v>
      </c>
      <c r="B22" s="7">
        <v>1495.2</v>
      </c>
      <c r="C22" s="7">
        <v>1857.5</v>
      </c>
      <c r="D22" s="7">
        <v>1857.4</v>
      </c>
      <c r="E22" s="31">
        <v>0.999</v>
      </c>
      <c r="F22" s="31">
        <f t="shared" si="1"/>
        <v>1.2422418405564473</v>
      </c>
    </row>
    <row r="23" spans="1:6" s="5" customFormat="1" ht="30">
      <c r="A23" s="34" t="s">
        <v>99</v>
      </c>
      <c r="B23" s="7"/>
      <c r="C23" s="7">
        <v>1026.9</v>
      </c>
      <c r="D23" s="7">
        <v>1026.9</v>
      </c>
      <c r="E23" s="31">
        <f t="shared" si="0"/>
        <v>1</v>
      </c>
      <c r="F23" s="31"/>
    </row>
    <row r="24" spans="1:6" s="5" customFormat="1" ht="15">
      <c r="A24" s="35" t="s">
        <v>100</v>
      </c>
      <c r="B24" s="6">
        <f>SUM(B25:B35)</f>
        <v>1393.9</v>
      </c>
      <c r="C24" s="6">
        <f>SUM(C25:C35)</f>
        <v>6139.200000000001</v>
      </c>
      <c r="D24" s="6">
        <f>SUM(D25:D35)</f>
        <v>6022.700000000001</v>
      </c>
      <c r="E24" s="30">
        <f t="shared" si="0"/>
        <v>0.9810235861350013</v>
      </c>
      <c r="F24" s="30" t="s">
        <v>111</v>
      </c>
    </row>
    <row r="25" spans="1:6" s="5" customFormat="1" ht="15">
      <c r="A25" s="34" t="s">
        <v>101</v>
      </c>
      <c r="B25" s="7">
        <v>1131.4</v>
      </c>
      <c r="C25" s="7">
        <v>435</v>
      </c>
      <c r="D25" s="7">
        <v>435</v>
      </c>
      <c r="E25" s="31">
        <f t="shared" si="0"/>
        <v>1</v>
      </c>
      <c r="F25" s="31">
        <f>D25/B25</f>
        <v>0.3844794060456072</v>
      </c>
    </row>
    <row r="26" spans="1:6" s="5" customFormat="1" ht="45">
      <c r="A26" s="34" t="s">
        <v>113</v>
      </c>
      <c r="B26" s="7">
        <v>1.6</v>
      </c>
      <c r="C26" s="7"/>
      <c r="D26" s="7"/>
      <c r="E26" s="31"/>
      <c r="F26" s="31"/>
    </row>
    <row r="27" spans="1:6" s="5" customFormat="1" ht="15">
      <c r="A27" s="34" t="s">
        <v>114</v>
      </c>
      <c r="B27" s="7">
        <v>260.9</v>
      </c>
      <c r="C27" s="7"/>
      <c r="D27" s="7"/>
      <c r="E27" s="31"/>
      <c r="F27" s="31"/>
    </row>
    <row r="28" spans="1:6" s="5" customFormat="1" ht="30">
      <c r="A28" s="34" t="s">
        <v>102</v>
      </c>
      <c r="B28" s="7"/>
      <c r="C28" s="7">
        <v>516.2</v>
      </c>
      <c r="D28" s="7">
        <v>497.8</v>
      </c>
      <c r="E28" s="31">
        <f t="shared" si="0"/>
        <v>0.9643549012010848</v>
      </c>
      <c r="F28" s="31"/>
    </row>
    <row r="29" spans="1:6" s="5" customFormat="1" ht="15">
      <c r="A29" s="34" t="s">
        <v>103</v>
      </c>
      <c r="B29" s="7"/>
      <c r="C29" s="7">
        <v>2382.1</v>
      </c>
      <c r="D29" s="7">
        <v>2284.3</v>
      </c>
      <c r="E29" s="31">
        <f t="shared" si="0"/>
        <v>0.958943789093657</v>
      </c>
      <c r="F29" s="31"/>
    </row>
    <row r="30" spans="1:6" s="5" customFormat="1" ht="15">
      <c r="A30" s="34" t="s">
        <v>104</v>
      </c>
      <c r="B30" s="7"/>
      <c r="C30" s="7">
        <v>94.5</v>
      </c>
      <c r="D30" s="7">
        <v>94.5</v>
      </c>
      <c r="E30" s="31">
        <f t="shared" si="0"/>
        <v>1</v>
      </c>
      <c r="F30" s="31"/>
    </row>
    <row r="31" spans="1:6" s="5" customFormat="1" ht="30">
      <c r="A31" s="34" t="s">
        <v>105</v>
      </c>
      <c r="B31" s="7"/>
      <c r="C31" s="7">
        <v>805</v>
      </c>
      <c r="D31" s="7">
        <v>805</v>
      </c>
      <c r="E31" s="31">
        <f t="shared" si="0"/>
        <v>1</v>
      </c>
      <c r="F31" s="31"/>
    </row>
    <row r="32" spans="1:6" s="5" customFormat="1" ht="15">
      <c r="A32" s="34" t="s">
        <v>106</v>
      </c>
      <c r="B32" s="7"/>
      <c r="C32" s="7">
        <v>225</v>
      </c>
      <c r="D32" s="7">
        <v>224.7</v>
      </c>
      <c r="E32" s="31">
        <f t="shared" si="0"/>
        <v>0.9986666666666666</v>
      </c>
      <c r="F32" s="31"/>
    </row>
    <row r="33" spans="1:6" s="5" customFormat="1" ht="30" hidden="1">
      <c r="A33" s="34" t="s">
        <v>107</v>
      </c>
      <c r="B33" s="7"/>
      <c r="C33" s="7"/>
      <c r="D33" s="7"/>
      <c r="E33" s="31" t="e">
        <f t="shared" si="0"/>
        <v>#DIV/0!</v>
      </c>
      <c r="F33" s="31"/>
    </row>
    <row r="34" spans="1:6" s="5" customFormat="1" ht="45">
      <c r="A34" s="34" t="s">
        <v>108</v>
      </c>
      <c r="B34" s="7"/>
      <c r="C34" s="7">
        <v>1657.4</v>
      </c>
      <c r="D34" s="7">
        <v>1657.4</v>
      </c>
      <c r="E34" s="31">
        <f t="shared" si="0"/>
        <v>1</v>
      </c>
      <c r="F34" s="31"/>
    </row>
    <row r="35" spans="1:6" s="5" customFormat="1" ht="15">
      <c r="A35" s="34" t="s">
        <v>121</v>
      </c>
      <c r="B35" s="7"/>
      <c r="C35" s="7">
        <v>24</v>
      </c>
      <c r="D35" s="7">
        <v>24</v>
      </c>
      <c r="E35" s="31">
        <f t="shared" si="0"/>
        <v>1</v>
      </c>
      <c r="F35" s="31"/>
    </row>
    <row r="36" spans="1:6" s="5" customFormat="1" ht="15">
      <c r="A36" s="35" t="s">
        <v>109</v>
      </c>
      <c r="B36" s="6">
        <f>B8+B24</f>
        <v>66182.6</v>
      </c>
      <c r="C36" s="6">
        <f>C8+C24</f>
        <v>81039.9</v>
      </c>
      <c r="D36" s="6">
        <f>D8+D24</f>
        <v>77154.2</v>
      </c>
      <c r="E36" s="30">
        <f t="shared" si="0"/>
        <v>0.9520520138845187</v>
      </c>
      <c r="F36" s="30">
        <f>D36/B36</f>
        <v>1.1657777119665893</v>
      </c>
    </row>
  </sheetData>
  <sheetProtection/>
  <mergeCells count="2">
    <mergeCell ref="A2:F2"/>
    <mergeCell ref="A3:F3"/>
  </mergeCells>
  <printOptions/>
  <pageMargins left="0.41" right="0.2362204724409449" top="0.4330708661417323" bottom="0.7480314960629921" header="0.31496062992125984" footer="0.31496062992125984"/>
  <pageSetup blackAndWhite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KompasPC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+__+</dc:creator>
  <cp:keywords/>
  <dc:description/>
  <cp:lastModifiedBy>+__+</cp:lastModifiedBy>
  <cp:lastPrinted>2017-09-27T13:42:17Z</cp:lastPrinted>
  <dcterms:created xsi:type="dcterms:W3CDTF">2011-10-21T06:26:35Z</dcterms:created>
  <dcterms:modified xsi:type="dcterms:W3CDTF">2018-01-26T12:07:39Z</dcterms:modified>
  <cp:category/>
  <cp:version/>
  <cp:contentType/>
  <cp:contentStatus/>
</cp:coreProperties>
</file>