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975" windowWidth="15450" windowHeight="5970" activeTab="2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<sst xmlns="http://schemas.openxmlformats.org/spreadsheetml/2006/main" count="266" uniqueCount="100">
  <si>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</si>
  <si>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</si>
  <si>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</si>
  <si>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</si>
  <si>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</si>
  <si>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</si>
  <si>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</si>
  <si>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</si>
  <si>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Задолж.по отменённым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</si>
  <si>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</si>
  <si>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</si>
  <si>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</si>
  <si>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</si>
  <si>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</si>
  <si>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</si>
  <si>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</si>
  <si>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</si>
  <si>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</si>
  <si>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</si>
  <si>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</si>
  <si>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</si>
  <si>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</si>
  <si>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</si>
  <si>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</si>
  <si>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</si>
  <si>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</si>
  <si>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</si>
  <si>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</si>
  <si>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</si>
  <si>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</si>
  <si>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</si>
  <si>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</si>
  <si>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</si>
  <si>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</si>
  <si>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</si>
  <si>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</si>
  <si>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</si>
  <si>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</si>
  <si>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</si>
  <si>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</si>
  <si>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</si>
  <si>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</si>
  <si>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</si>
  <si>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</si>
  <si>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</si>
  <si>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</si>
  <si>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</si>
  <si>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</si>
  <si>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</si>
  <si>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</si>
  <si>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</si>
  <si>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</si>
  <si>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</si>
  <si>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</si>
  <si>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</si>
  <si>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</si>
  <si>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</si>
  <si>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</si>
  <si>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</si>
  <si>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</si>
  <si>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</si>
  <si>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</si>
  <si>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</si>
  <si>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</si>
  <si>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</si>
  <si>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</si>
  <si>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</si>
  <si>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</si>
  <si>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</si>
  <si>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</si>
  <si>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</si>
  <si>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</si>
  <si>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</si>
  <si>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</si>
  <si>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</si>
  <si>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</si>
  <si>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</si>
  <si>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>исполнено на 01.01.2013</t>
  </si>
  <si>
    <t>исполнено на 01.01.2014</t>
  </si>
  <si>
    <t>% исполнения на 01.01.2014</t>
  </si>
  <si>
    <t>Акцизы</t>
  </si>
  <si>
    <t>Штрафы, санкции, возмещение ущерба</t>
  </si>
  <si>
    <t>Аренда земли, находящейся в собственности муниципального района</t>
  </si>
  <si>
    <t>52</t>
  </si>
  <si>
    <t>53</t>
  </si>
  <si>
    <t>54</t>
  </si>
  <si>
    <t>55</t>
  </si>
  <si>
    <t>56</t>
  </si>
  <si>
    <t>план на 2016 год</t>
  </si>
  <si>
    <t>исполнено на 01.04.2016</t>
  </si>
  <si>
    <t xml:space="preserve">исполнено на 01.04.2016 </t>
  </si>
  <si>
    <t>план на 2017 год</t>
  </si>
  <si>
    <t>исполнено на 01.04.2017</t>
  </si>
  <si>
    <t>% исполнения на 01.04.2017</t>
  </si>
  <si>
    <t>темп роста (снижения) поступлений 2017/2016</t>
  </si>
  <si>
    <t>по состоянию на 01.04.2017</t>
  </si>
  <si>
    <t>Исполнение бюджетных назначений по налоговым доходам в 2017 году, динамика поступления в 2016-2017 годах</t>
  </si>
  <si>
    <t xml:space="preserve">темп роста (снижения) поступлений 2017/2016 </t>
  </si>
  <si>
    <t>Исполнение бюджетных назначений по неналоговым доходам в 2016 году, динамика поступления в 2016-2017 годах</t>
  </si>
  <si>
    <t>Исполнение бюджетных назначений по налоговым и неналоговым доходам в 2017 году, динамика поступления в 2016-2017 годах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</si>
</sst>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6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5" fontId="37" fillId="6" borderId="10" xfId="0" applyNumberFormat="1" applyFont="1" applyFill="1" applyBorder="1" applyAlignment="1">
      <alignment horizontal="right" vertical="top"/>
    </xf>
    <xf numFmtId="165" fontId="37" fillId="6" borderId="11" xfId="0" applyNumberFormat="1" applyFont="1" applyFill="1" applyBorder="1" applyAlignment="1">
      <alignment horizontal="right" vertical="top"/>
    </xf>
    <xf numFmtId="164" fontId="37" fillId="6" borderId="11" xfId="0" applyNumberFormat="1" applyFont="1" applyFill="1" applyBorder="1" applyAlignment="1">
      <alignment horizontal="right" vertical="top"/>
    </xf>
    <xf numFmtId="164" fontId="37" fillId="6" borderId="12" xfId="0" applyNumberFormat="1" applyFont="1" applyFill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165" fontId="37" fillId="0" borderId="11" xfId="0" applyNumberFormat="1" applyFont="1" applyBorder="1" applyAlignment="1">
      <alignment horizontal="right" vertical="top"/>
    </xf>
    <xf numFmtId="165" fontId="38" fillId="6" borderId="17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5" fontId="38" fillId="6" borderId="18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165" fontId="38" fillId="6" borderId="20" xfId="0" applyNumberFormat="1" applyFont="1" applyFill="1" applyBorder="1" applyAlignment="1">
      <alignment horizontal="right" vertical="top"/>
    </xf>
    <xf numFmtId="164" fontId="38" fillId="6" borderId="20" xfId="0" applyNumberFormat="1" applyFont="1" applyFill="1" applyBorder="1" applyAlignment="1">
      <alignment horizontal="right" vertical="top"/>
    </xf>
    <xf numFmtId="164" fontId="38" fillId="6" borderId="21" xfId="0" applyNumberFormat="1" applyFont="1" applyFill="1" applyBorder="1" applyAlignment="1">
      <alignment horizontal="right" vertical="top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8" fillId="5" borderId="17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5" fontId="38" fillId="5" borderId="20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165" fontId="37" fillId="5" borderId="10" xfId="0" applyNumberFormat="1" applyFont="1" applyFill="1" applyBorder="1" applyAlignment="1">
      <alignment horizontal="right" vertical="top"/>
    </xf>
    <xf numFmtId="165" fontId="37" fillId="5" borderId="1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65" fontId="38" fillId="5" borderId="23" xfId="0" applyNumberFormat="1" applyFont="1" applyFill="1" applyBorder="1" applyAlignment="1">
      <alignment horizontal="right" vertical="top"/>
    </xf>
    <xf numFmtId="165" fontId="38" fillId="5" borderId="24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164" fontId="37" fillId="5" borderId="22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8" fillId="5" borderId="25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65" fontId="37" fillId="0" borderId="17" xfId="0" applyNumberFormat="1" applyFont="1" applyBorder="1" applyAlignment="1">
      <alignment horizontal="right" vertical="top"/>
    </xf>
    <xf numFmtId="165" fontId="37" fillId="0" borderId="18" xfId="0" applyNumberFormat="1" applyFont="1" applyBorder="1" applyAlignment="1">
      <alignment horizontal="right" vertical="top"/>
    </xf>
    <xf numFmtId="49" fontId="37" fillId="5" borderId="16" xfId="0" applyNumberFormat="1" applyFont="1" applyFill="1" applyBorder="1" applyAlignment="1">
      <alignment horizontal="center"/>
    </xf>
    <xf numFmtId="0" fontId="37" fillId="5" borderId="10" xfId="0" applyFont="1" applyFill="1" applyBorder="1" applyAlignment="1">
      <alignment vertical="top" wrapText="1"/>
    </xf>
    <xf numFmtId="0" fontId="38" fillId="5" borderId="10" xfId="0" applyFont="1" applyFill="1" applyBorder="1" applyAlignment="1">
      <alignment vertical="top" wrapText="1"/>
    </xf>
    <xf numFmtId="0" fontId="38" fillId="5" borderId="19" xfId="0" applyFont="1" applyFill="1" applyBorder="1" applyAlignment="1">
      <alignment vertical="top" wrapText="1"/>
    </xf>
    <xf numFmtId="183" fontId="37" fillId="0" borderId="22" xfId="0" applyNumberFormat="1" applyFont="1" applyBorder="1" applyAlignment="1">
      <alignment vertical="top"/>
    </xf>
    <xf numFmtId="183" fontId="37" fillId="0" borderId="11" xfId="0" applyNumberFormat="1" applyFont="1" applyBorder="1" applyAlignment="1">
      <alignment vertical="top"/>
    </xf>
    <xf numFmtId="183" fontId="37" fillId="0" borderId="10" xfId="0" applyNumberFormat="1" applyFont="1" applyBorder="1" applyAlignment="1">
      <alignment vertical="top"/>
    </xf>
    <xf numFmtId="183" fontId="37" fillId="0" borderId="18" xfId="0" applyNumberFormat="1" applyFont="1" applyBorder="1" applyAlignment="1">
      <alignment vertical="top"/>
    </xf>
    <xf numFmtId="49" fontId="37" fillId="6" borderId="22" xfId="0" applyNumberFormat="1" applyFont="1" applyFill="1" applyBorder="1" applyAlignment="1">
      <alignment horizontal="center" vertical="top" wrapText="1"/>
    </xf>
    <xf numFmtId="164" fontId="37" fillId="6" borderId="22" xfId="0" applyNumberFormat="1" applyFont="1" applyFill="1" applyBorder="1" applyAlignment="1">
      <alignment horizontal="right" vertical="top"/>
    </xf>
    <xf numFmtId="164" fontId="38" fillId="6" borderId="22" xfId="0" applyNumberFormat="1" applyFont="1" applyFill="1" applyBorder="1" applyAlignment="1">
      <alignment horizontal="right" vertical="top"/>
    </xf>
    <xf numFmtId="164" fontId="38" fillId="6" borderId="25" xfId="0" applyNumberFormat="1" applyFont="1" applyFill="1" applyBorder="1" applyAlignment="1">
      <alignment horizontal="right" vertical="top"/>
    </xf>
    <xf numFmtId="49" fontId="37" fillId="6" borderId="18" xfId="0" applyNumberFormat="1" applyFont="1" applyFill="1" applyBorder="1" applyAlignment="1">
      <alignment horizontal="center" vertical="top" wrapText="1"/>
    </xf>
    <xf numFmtId="165" fontId="38" fillId="6" borderId="23" xfId="0" applyNumberFormat="1" applyFont="1" applyFill="1" applyBorder="1" applyAlignment="1">
      <alignment horizontal="right" vertical="top"/>
    </xf>
    <xf numFmtId="165" fontId="38" fillId="6" borderId="24" xfId="0" applyNumberFormat="1" applyFont="1" applyFill="1" applyBorder="1" applyAlignment="1">
      <alignment horizontal="right" vertical="top"/>
    </xf>
    <xf numFmtId="183" fontId="37" fillId="0" borderId="17" xfId="0" applyNumberFormat="1" applyFont="1" applyBorder="1" applyAlignment="1">
      <alignment vertical="top"/>
    </xf>
    <xf numFmtId="0" fontId="37" fillId="6" borderId="26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37" fillId="6" borderId="29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30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37" fillId="5" borderId="26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7" fillId="5" borderId="33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7" fillId="5" borderId="30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37" fillId="5" borderId="34" xfId="0" applyFont="1" applyFill="1" applyBorder="1" applyAlignment="1">
      <alignment/>
    </xf>
    <xf numFmtId="0" fontId="37" fillId="5" borderId="1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14"/>
  <sheetViews>
    <sheetView zoomScaleSheetLayoutView="100" zoomScalePageLayoutView="0" workbookViewId="0" topLeftCell="A1">
      <pane xSplit="1" ySplit="6" topLeftCell="A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2" sqref="AC12"/>
    </sheetView>
  </sheetViews>
  <sheetFormatPr defaultColWidth="9.140625" defaultRowHeight="15"/>
  <cols>
    <col min="1" max="1" width="20.140625" style="0" customWidth="1"/>
    <col min="2" max="2" width="10.00390625" style="0" customWidth="1"/>
    <col min="3" max="3" width="8.7109375" style="0" customWidth="1"/>
    <col min="4" max="4" width="10.421875" style="0" customWidth="1"/>
    <col min="5" max="5" width="11.140625" style="0" customWidth="1"/>
    <col min="6" max="6" width="11.7109375" style="0" customWidth="1"/>
    <col min="7" max="7" width="10.8515625" style="0" customWidth="1"/>
    <col min="8" max="8" width="8.7109375" style="0" customWidth="1"/>
    <col min="9" max="9" width="10.140625" style="0" customWidth="1"/>
    <col min="10" max="10" width="10.8515625" style="0" customWidth="1"/>
    <col min="11" max="11" width="12.421875" style="0" customWidth="1"/>
    <col min="12" max="12" width="11.140625" style="0" customWidth="1"/>
    <col min="13" max="16" width="12.421875" style="0" customWidth="1"/>
    <col min="17" max="17" width="10.57421875" style="0" customWidth="1"/>
    <col min="18" max="18" width="9.28125" style="0" customWidth="1"/>
    <col min="19" max="19" width="10.140625" style="0" customWidth="1"/>
    <col min="20" max="20" width="11.00390625" style="0" customWidth="1"/>
    <col min="21" max="21" width="12.00390625" style="0" customWidth="1"/>
    <col min="22" max="22" width="10.00390625" style="0" customWidth="1"/>
    <col min="23" max="24" width="9.8515625" style="0" customWidth="1"/>
    <col min="25" max="25" width="10.8515625" style="0" customWidth="1"/>
    <col min="26" max="26" width="11.8515625" style="0" customWidth="1"/>
    <col min="27" max="27" width="10.00390625" style="0" customWidth="1"/>
    <col min="29" max="29" width="10.00390625" style="0" customWidth="1"/>
    <col min="30" max="30" width="11.421875" style="0" customWidth="1"/>
    <col min="31" max="31" width="12.00390625" style="0" customWidth="1"/>
    <col min="32" max="32" width="9.8515625" style="0" hidden="1" customWidth="1"/>
    <col min="33" max="33" width="0" style="0" hidden="1" customWidth="1"/>
    <col min="34" max="34" width="9.8515625" style="0" hidden="1" customWidth="1"/>
    <col min="35" max="35" width="11.00390625" style="0" hidden="1" customWidth="1"/>
    <col min="36" max="36" width="13.140625" style="0" hidden="1" customWidth="1"/>
    <col min="37" max="37" width="10.00390625" style="0" customWidth="1"/>
    <col min="38" max="38" width="8.57421875" style="0" customWidth="1"/>
    <col min="39" max="39" width="9.8515625" style="0" customWidth="1"/>
    <col min="40" max="40" width="10.8515625" style="0" customWidth="1"/>
    <col min="41" max="41" width="12.00390625" style="0" customWidth="1"/>
    <col min="42" max="42" width="10.140625" style="0" customWidth="1"/>
    <col min="43" max="43" width="8.421875" style="0" customWidth="1"/>
    <col min="44" max="44" width="10.421875" style="0" customWidth="1"/>
    <col min="45" max="45" width="11.8515625" style="0" customWidth="1"/>
    <col min="46" max="46" width="12.140625" style="0" customWidth="1"/>
    <col min="47" max="47" width="10.7109375" style="0" customWidth="1"/>
    <col min="48" max="48" width="8.421875" style="0" customWidth="1"/>
    <col min="49" max="49" width="10.140625" style="0" customWidth="1"/>
    <col min="50" max="50" width="10.8515625" style="0" customWidth="1"/>
    <col min="51" max="51" width="13.00390625" style="0" customWidth="1"/>
  </cols>
  <sheetData>
    <row r="2" spans="2:49" ht="18.75">
      <c r="B2" s="89" t="s">
        <v>96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.75" thickBot="1">
      <c r="A3" s="1"/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1" ht="15">
      <c r="A4" s="93"/>
      <c r="B4" s="95" t="s">
        <v>0</v>
      </c>
      <c r="C4" s="96"/>
      <c r="D4" s="96"/>
      <c r="E4" s="96"/>
      <c r="F4" s="97"/>
      <c r="G4" s="85" t="s">
        <v>1</v>
      </c>
      <c r="H4" s="86"/>
      <c r="I4" s="86"/>
      <c r="J4" s="87"/>
      <c r="K4" s="87"/>
      <c r="L4" s="85" t="s">
        <v>80</v>
      </c>
      <c r="M4" s="86"/>
      <c r="N4" s="86"/>
      <c r="O4" s="87"/>
      <c r="P4" s="88"/>
      <c r="Q4" s="86" t="s">
        <v>2</v>
      </c>
      <c r="R4" s="86"/>
      <c r="S4" s="86"/>
      <c r="T4" s="87"/>
      <c r="U4" s="88"/>
      <c r="V4" s="85" t="s">
        <v>3</v>
      </c>
      <c r="W4" s="86"/>
      <c r="X4" s="86"/>
      <c r="Y4" s="87"/>
      <c r="Z4" s="88"/>
      <c r="AA4" s="85" t="s">
        <v>4</v>
      </c>
      <c r="AB4" s="86"/>
      <c r="AC4" s="86"/>
      <c r="AD4" s="87"/>
      <c r="AE4" s="88"/>
      <c r="AF4" s="85" t="s">
        <v>5</v>
      </c>
      <c r="AG4" s="86"/>
      <c r="AH4" s="86"/>
      <c r="AI4" s="87"/>
      <c r="AJ4" s="88"/>
      <c r="AK4" s="85" t="s">
        <v>6</v>
      </c>
      <c r="AL4" s="86"/>
      <c r="AM4" s="86"/>
      <c r="AN4" s="87"/>
      <c r="AO4" s="88"/>
      <c r="AP4" s="85" t="s">
        <v>7</v>
      </c>
      <c r="AQ4" s="86"/>
      <c r="AR4" s="86"/>
      <c r="AS4" s="87"/>
      <c r="AT4" s="88"/>
      <c r="AU4" s="85" t="s">
        <v>8</v>
      </c>
      <c r="AV4" s="86"/>
      <c r="AW4" s="86"/>
      <c r="AX4" s="91"/>
      <c r="AY4" s="92"/>
    </row>
    <row r="5" spans="1:51" ht="63" customHeight="1">
      <c r="A5" s="94"/>
      <c r="B5" s="2" t="s">
        <v>90</v>
      </c>
      <c r="C5" s="3" t="s">
        <v>91</v>
      </c>
      <c r="D5" s="3" t="s">
        <v>92</v>
      </c>
      <c r="E5" s="3" t="s">
        <v>93</v>
      </c>
      <c r="F5" s="4" t="s">
        <v>94</v>
      </c>
      <c r="G5" s="2" t="s">
        <v>90</v>
      </c>
      <c r="H5" s="3" t="s">
        <v>91</v>
      </c>
      <c r="I5" s="3" t="s">
        <v>92</v>
      </c>
      <c r="J5" s="3" t="s">
        <v>93</v>
      </c>
      <c r="K5" s="4" t="s">
        <v>94</v>
      </c>
      <c r="L5" s="2" t="s">
        <v>90</v>
      </c>
      <c r="M5" s="3" t="s">
        <v>91</v>
      </c>
      <c r="N5" s="3" t="s">
        <v>92</v>
      </c>
      <c r="O5" s="3" t="s">
        <v>93</v>
      </c>
      <c r="P5" s="4" t="s">
        <v>94</v>
      </c>
      <c r="Q5" s="2" t="s">
        <v>90</v>
      </c>
      <c r="R5" s="3" t="s">
        <v>91</v>
      </c>
      <c r="S5" s="3" t="s">
        <v>92</v>
      </c>
      <c r="T5" s="3" t="s">
        <v>93</v>
      </c>
      <c r="U5" s="4" t="s">
        <v>94</v>
      </c>
      <c r="V5" s="2" t="s">
        <v>90</v>
      </c>
      <c r="W5" s="3" t="s">
        <v>91</v>
      </c>
      <c r="X5" s="3" t="s">
        <v>92</v>
      </c>
      <c r="Y5" s="3" t="s">
        <v>93</v>
      </c>
      <c r="Z5" s="4" t="s">
        <v>94</v>
      </c>
      <c r="AA5" s="2" t="s">
        <v>90</v>
      </c>
      <c r="AB5" s="3" t="s">
        <v>91</v>
      </c>
      <c r="AC5" s="3" t="s">
        <v>92</v>
      </c>
      <c r="AD5" s="3" t="s">
        <v>93</v>
      </c>
      <c r="AE5" s="4" t="s">
        <v>94</v>
      </c>
      <c r="AF5" s="2" t="s">
        <v>77</v>
      </c>
      <c r="AG5" s="3" t="s">
        <v>75</v>
      </c>
      <c r="AH5" s="3" t="s">
        <v>78</v>
      </c>
      <c r="AI5" s="3" t="s">
        <v>79</v>
      </c>
      <c r="AJ5" s="4" t="s">
        <v>76</v>
      </c>
      <c r="AK5" s="2" t="s">
        <v>90</v>
      </c>
      <c r="AL5" s="3" t="s">
        <v>91</v>
      </c>
      <c r="AM5" s="3" t="s">
        <v>92</v>
      </c>
      <c r="AN5" s="3" t="s">
        <v>93</v>
      </c>
      <c r="AO5" s="4" t="s">
        <v>94</v>
      </c>
      <c r="AP5" s="2" t="s">
        <v>90</v>
      </c>
      <c r="AQ5" s="3" t="s">
        <v>91</v>
      </c>
      <c r="AR5" s="3" t="s">
        <v>92</v>
      </c>
      <c r="AS5" s="3" t="s">
        <v>93</v>
      </c>
      <c r="AT5" s="4" t="s">
        <v>94</v>
      </c>
      <c r="AU5" s="2" t="s">
        <v>89</v>
      </c>
      <c r="AV5" s="3" t="s">
        <v>91</v>
      </c>
      <c r="AW5" s="3" t="s">
        <v>92</v>
      </c>
      <c r="AX5" s="3" t="s">
        <v>93</v>
      </c>
      <c r="AY5" s="4" t="s">
        <v>94</v>
      </c>
    </row>
    <row r="6" spans="1:51" ht="15">
      <c r="A6" s="11">
        <v>1</v>
      </c>
      <c r="B6" s="12">
        <v>2</v>
      </c>
      <c r="C6" s="12">
        <v>3</v>
      </c>
      <c r="D6" s="13">
        <v>4</v>
      </c>
      <c r="E6" s="13" t="s">
        <v>23</v>
      </c>
      <c r="F6" s="14" t="s">
        <v>24</v>
      </c>
      <c r="G6" s="8" t="s">
        <v>25</v>
      </c>
      <c r="H6" s="9" t="s">
        <v>26</v>
      </c>
      <c r="I6" s="9" t="s">
        <v>27</v>
      </c>
      <c r="J6" s="9" t="s">
        <v>28</v>
      </c>
      <c r="K6" s="77" t="s">
        <v>29</v>
      </c>
      <c r="L6" s="8" t="s">
        <v>30</v>
      </c>
      <c r="M6" s="9" t="s">
        <v>31</v>
      </c>
      <c r="N6" s="9" t="s">
        <v>32</v>
      </c>
      <c r="O6" s="9" t="s">
        <v>33</v>
      </c>
      <c r="P6" s="10" t="s">
        <v>34</v>
      </c>
      <c r="Q6" s="81" t="s">
        <v>35</v>
      </c>
      <c r="R6" s="9" t="s">
        <v>36</v>
      </c>
      <c r="S6" s="9" t="s">
        <v>37</v>
      </c>
      <c r="T6" s="9" t="s">
        <v>38</v>
      </c>
      <c r="U6" s="10" t="s">
        <v>39</v>
      </c>
      <c r="V6" s="8" t="s">
        <v>40</v>
      </c>
      <c r="W6" s="9" t="s">
        <v>41</v>
      </c>
      <c r="X6" s="9" t="s">
        <v>42</v>
      </c>
      <c r="Y6" s="9" t="s">
        <v>43</v>
      </c>
      <c r="Z6" s="10" t="s">
        <v>44</v>
      </c>
      <c r="AA6" s="8" t="s">
        <v>45</v>
      </c>
      <c r="AB6" s="9" t="s">
        <v>46</v>
      </c>
      <c r="AC6" s="9" t="s">
        <v>47</v>
      </c>
      <c r="AD6" s="9" t="s">
        <v>48</v>
      </c>
      <c r="AE6" s="10" t="s">
        <v>49</v>
      </c>
      <c r="AF6" s="8" t="s">
        <v>45</v>
      </c>
      <c r="AG6" s="9" t="s">
        <v>46</v>
      </c>
      <c r="AH6" s="9" t="s">
        <v>47</v>
      </c>
      <c r="AI6" s="9" t="s">
        <v>48</v>
      </c>
      <c r="AJ6" s="10" t="s">
        <v>49</v>
      </c>
      <c r="AK6" s="8" t="s">
        <v>50</v>
      </c>
      <c r="AL6" s="9" t="s">
        <v>51</v>
      </c>
      <c r="AM6" s="9" t="s">
        <v>52</v>
      </c>
      <c r="AN6" s="9" t="s">
        <v>53</v>
      </c>
      <c r="AO6" s="10" t="s">
        <v>54</v>
      </c>
      <c r="AP6" s="8" t="s">
        <v>55</v>
      </c>
      <c r="AQ6" s="9" t="s">
        <v>56</v>
      </c>
      <c r="AR6" s="9" t="s">
        <v>57</v>
      </c>
      <c r="AS6" s="9" t="s">
        <v>58</v>
      </c>
      <c r="AT6" s="10" t="s">
        <v>59</v>
      </c>
      <c r="AU6" s="8" t="s">
        <v>60</v>
      </c>
      <c r="AV6" s="9" t="s">
        <v>61</v>
      </c>
      <c r="AW6" s="9" t="s">
        <v>62</v>
      </c>
      <c r="AX6" s="13" t="s">
        <v>63</v>
      </c>
      <c r="AY6" s="14" t="s">
        <v>64</v>
      </c>
    </row>
    <row r="7" spans="1:51" ht="40.5" customHeight="1">
      <c r="A7" s="5" t="s">
        <v>9</v>
      </c>
      <c r="B7" s="25">
        <f>G7+Q7+V7+AA7+AF7+AK7+AP7+AU7+L7</f>
        <v>1833.1</v>
      </c>
      <c r="C7" s="26">
        <f>H7+R7+W7+AB7+AG7+AL7+AQ7+AV7+M7</f>
        <v>9463.4</v>
      </c>
      <c r="D7" s="26">
        <f>I7+S7+X7+AC7+AH7+AM7+AR7+AW7+N7</f>
        <v>2198</v>
      </c>
      <c r="E7" s="27">
        <f>IF(C7=0," ",IF(D7/C7*100&gt;200,"СВ.200",D7/C7))</f>
        <v>0.23226324576790583</v>
      </c>
      <c r="F7" s="28">
        <f>IF(B7=0," ",IF(D7/B7*100&gt;200,"СВ.200",D7/B7))</f>
        <v>1.1990616987616607</v>
      </c>
      <c r="G7" s="30">
        <v>799.8</v>
      </c>
      <c r="H7" s="30">
        <v>4848.2</v>
      </c>
      <c r="I7" s="30">
        <v>1062.3</v>
      </c>
      <c r="J7" s="27">
        <f aca="true" t="shared" si="0" ref="J7:J14">IF(H7=0," ",IF(I7/H7*100&gt;200,"СВ.200",I7/H7))</f>
        <v>0.21911224784456088</v>
      </c>
      <c r="K7" s="78">
        <f aca="true" t="shared" si="1" ref="K7:K14">IF(G7=0," ",IF(I7/G7*100&gt;200,"СВ.200",I7/G7))</f>
        <v>1.3282070517629407</v>
      </c>
      <c r="L7" s="29">
        <v>746.5</v>
      </c>
      <c r="M7" s="30">
        <v>3389.3</v>
      </c>
      <c r="N7" s="30">
        <v>851.2</v>
      </c>
      <c r="O7" s="27">
        <f aca="true" t="shared" si="2" ref="O7:O14">IF(M7=0," ",IF(N7/M7*100&gt;200,"СВ.200",N7/M7))</f>
        <v>0.2511433039270646</v>
      </c>
      <c r="P7" s="28">
        <f aca="true" t="shared" si="3" ref="P7:P14">IF(L7=0," ",IF(N7/L7*100&gt;200,"СВ.200",N7/L7))</f>
        <v>1.1402545210984596</v>
      </c>
      <c r="Q7" s="68">
        <v>251.6</v>
      </c>
      <c r="R7" s="30">
        <v>1037.5</v>
      </c>
      <c r="S7" s="30">
        <v>235.8</v>
      </c>
      <c r="T7" s="27">
        <f>IF(R7=0," ",IF(S7/R7*100&gt;200,"СВ.200",S7/R7))</f>
        <v>0.22727710843373494</v>
      </c>
      <c r="U7" s="28">
        <f>IF(Q7=0," ",IF(S7/Q7*100&gt;200,"СВ.200",S7/Q7))</f>
        <v>0.9372019077901431</v>
      </c>
      <c r="V7" s="30">
        <v>0.8</v>
      </c>
      <c r="W7" s="30">
        <v>50</v>
      </c>
      <c r="X7" s="30">
        <v>13.5</v>
      </c>
      <c r="Y7" s="27">
        <f>IF(W7=0," ",IF(X7/W7*100&gt;200,"СВ.200",X7/W7))</f>
        <v>0.27</v>
      </c>
      <c r="Z7" s="28" t="str">
        <f>IF(V7=0," ",IF(X7/V7*100&gt;200,"СВ.200",X7/V7))</f>
        <v>СВ.200</v>
      </c>
      <c r="AA7" s="30"/>
      <c r="AB7" s="30"/>
      <c r="AC7" s="30"/>
      <c r="AD7" s="27" t="str">
        <f>IF(AB7=0," ",IF(AC7/AB7*100&gt;200,"СВ.200",AC7/AB7))</f>
        <v> </v>
      </c>
      <c r="AE7" s="28" t="str">
        <f>IF(AA7=0," ",IF(AC7/AA7*100&gt;200,"СВ.200",AC7/AA7))</f>
        <v> </v>
      </c>
      <c r="AF7" s="29"/>
      <c r="AG7" s="30"/>
      <c r="AH7" s="30"/>
      <c r="AI7" s="27" t="str">
        <f>IF(AG7=0," ",IF(AH7/AG7*100&gt;200,"СВ.200",AH7/AG7))</f>
        <v> </v>
      </c>
      <c r="AJ7" s="28" t="str">
        <f>IF(AF7=0," ",IF(AH7/AF7*100&gt;200,"СВ.200",AH7/AF7))</f>
        <v> </v>
      </c>
      <c r="AK7" s="29"/>
      <c r="AL7" s="30"/>
      <c r="AM7" s="30"/>
      <c r="AN7" s="27" t="str">
        <f>IF(AL7=0," ",IF(AM7/AL7*100&gt;200,"СВ.200",AM7/AL7))</f>
        <v> </v>
      </c>
      <c r="AO7" s="28" t="str">
        <f>IF(AK7=0," ",IF(AM7/AK7*100&gt;200,"СВ.200",AM7/AK7))</f>
        <v> </v>
      </c>
      <c r="AP7" s="30">
        <v>34.4</v>
      </c>
      <c r="AQ7" s="30">
        <v>138.4</v>
      </c>
      <c r="AR7" s="30">
        <v>35.2</v>
      </c>
      <c r="AS7" s="27">
        <f>IF(AQ7=0," ",IF(AR7/AQ7*100&gt;200,"СВ.200",AR7/AQ7))</f>
        <v>0.2543352601156069</v>
      </c>
      <c r="AT7" s="28">
        <f>IF(AP7=0," ",IF(AR7/AP7*100&gt;200,"СВ.200",AR7/AP7))</f>
        <v>1.0232558139534884</v>
      </c>
      <c r="AU7" s="29"/>
      <c r="AV7" s="30"/>
      <c r="AW7" s="30"/>
      <c r="AX7" s="27" t="str">
        <f>IF(AV7=0," ",IF(AW7/AV7*100&gt;200,"СВ.200",AW7/AV7))</f>
        <v> </v>
      </c>
      <c r="AY7" s="28" t="str">
        <f>IF(AU7=0," ",IF(AW7/AU7*100&gt;200,"СВ.200",AW7/AU7))</f>
        <v> </v>
      </c>
    </row>
    <row r="8" spans="1:51" ht="40.5" customHeight="1">
      <c r="A8" s="5" t="s">
        <v>10</v>
      </c>
      <c r="B8" s="25"/>
      <c r="C8" s="26"/>
      <c r="D8" s="26"/>
      <c r="E8" s="27" t="str">
        <f aca="true" t="shared" si="4" ref="E8:E14">IF(C8=0," ",IF(D8/C8*100&gt;200,"СВ.200",D8/C8))</f>
        <v> </v>
      </c>
      <c r="F8" s="28" t="str">
        <f aca="true" t="shared" si="5" ref="F8:F14">IF(B8=0," ",IF(D8/B8*100&gt;200,"СВ.200",D8/B8))</f>
        <v> </v>
      </c>
      <c r="G8" s="30"/>
      <c r="H8" s="30"/>
      <c r="I8" s="30"/>
      <c r="J8" s="27" t="str">
        <f t="shared" si="0"/>
        <v> </v>
      </c>
      <c r="K8" s="78" t="str">
        <f t="shared" si="1"/>
        <v> </v>
      </c>
      <c r="L8" s="29"/>
      <c r="M8" s="30"/>
      <c r="N8" s="30"/>
      <c r="O8" s="27" t="str">
        <f t="shared" si="2"/>
        <v> </v>
      </c>
      <c r="P8" s="28" t="str">
        <f t="shared" si="3"/>
        <v> </v>
      </c>
      <c r="Q8" s="68"/>
      <c r="R8" s="30"/>
      <c r="S8" s="30"/>
      <c r="T8" s="27" t="str">
        <f aca="true" t="shared" si="6" ref="T8:T14">IF(R8=0," ",IF(S8/R8*100&gt;200,"СВ.200",S8/R8))</f>
        <v> </v>
      </c>
      <c r="U8" s="28" t="str">
        <f aca="true" t="shared" si="7" ref="U8:U14">IF(Q8=0," ",IF(S8/Q8*100&gt;200,"СВ.200",S8/Q8))</f>
        <v> </v>
      </c>
      <c r="V8" s="30"/>
      <c r="W8" s="30"/>
      <c r="X8" s="30"/>
      <c r="Y8" s="27" t="str">
        <f aca="true" t="shared" si="8" ref="Y8:Y14">IF(W8=0," ",IF(X8/W8*100&gt;200,"СВ.200",X8/W8))</f>
        <v> </v>
      </c>
      <c r="Z8" s="28" t="str">
        <f aca="true" t="shared" si="9" ref="Z8:Z14">IF(V8=0," ",IF(X8/V8*100&gt;200,"СВ.200",X8/V8))</f>
        <v> </v>
      </c>
      <c r="AA8" s="30"/>
      <c r="AB8" s="30"/>
      <c r="AC8" s="30"/>
      <c r="AD8" s="27" t="str">
        <f aca="true" t="shared" si="10" ref="AD8:AD14">IF(AB8=0," ",IF(AC8/AB8*100&gt;200,"СВ.200",AC8/AB8))</f>
        <v> </v>
      </c>
      <c r="AE8" s="28" t="str">
        <f aca="true" t="shared" si="11" ref="AE8:AE14">IF(AA8=0," ",IF(AC8/AA8*100&gt;200,"СВ.200",AC8/AA8))</f>
        <v> </v>
      </c>
      <c r="AF8" s="29"/>
      <c r="AG8" s="30"/>
      <c r="AH8" s="30"/>
      <c r="AI8" s="27" t="str">
        <f aca="true" t="shared" si="12" ref="AI8:AI14">IF(AG8=0," ",IF(AH8/AG8*100&gt;200,"СВ.200",AH8/AG8))</f>
        <v> </v>
      </c>
      <c r="AJ8" s="28" t="str">
        <f aca="true" t="shared" si="13" ref="AJ8:AJ14">IF(AF8=0," ",IF(AH8/AF8*100&gt;200,"СВ.200",AH8/AF8))</f>
        <v> </v>
      </c>
      <c r="AK8" s="29"/>
      <c r="AL8" s="30"/>
      <c r="AM8" s="30"/>
      <c r="AN8" s="27" t="str">
        <f aca="true" t="shared" si="14" ref="AN8:AN14">IF(AL8=0," ",IF(AM8/AL8*100&gt;200,"СВ.200",AM8/AL8))</f>
        <v> </v>
      </c>
      <c r="AO8" s="28" t="str">
        <f aca="true" t="shared" si="15" ref="AO8:AO14">IF(AK8=0," ",IF(AM8/AK8*100&gt;200,"СВ.200",AM8/AK8))</f>
        <v> </v>
      </c>
      <c r="AP8" s="30"/>
      <c r="AQ8" s="30"/>
      <c r="AR8" s="30"/>
      <c r="AS8" s="27" t="str">
        <f aca="true" t="shared" si="16" ref="AS8:AS14">IF(AQ8=0," ",IF(AR8/AQ8*100&gt;200,"СВ.200",AR8/AQ8))</f>
        <v> </v>
      </c>
      <c r="AT8" s="28" t="str">
        <f aca="true" t="shared" si="17" ref="AT8:AT14">IF(AP8=0," ",IF(AR8/AP8*100&gt;200,"СВ.200",AR8/AP8))</f>
        <v> </v>
      </c>
      <c r="AU8" s="29"/>
      <c r="AV8" s="30"/>
      <c r="AW8" s="30"/>
      <c r="AX8" s="27" t="str">
        <f aca="true" t="shared" si="18" ref="AX8:AX14">IF(AV8=0," ",IF(AW8/AV8*100&gt;200,"СВ.200",AW8/AV8))</f>
        <v> </v>
      </c>
      <c r="AY8" s="28" t="str">
        <f aca="true" t="shared" si="19" ref="AY8:AY14">IF(AU8=0," ",IF(AW8/AU8*100&gt;200,"СВ.200",AW8/AU8))</f>
        <v> </v>
      </c>
    </row>
    <row r="9" spans="1:51" ht="40.5" customHeight="1">
      <c r="A9" s="5" t="s">
        <v>11</v>
      </c>
      <c r="B9" s="25">
        <f aca="true" t="shared" si="20" ref="B9:D12">G9+Q9+V9+AA9+AF9+AK9+AP9+AU9+L9</f>
        <v>1484.3</v>
      </c>
      <c r="C9" s="26">
        <f t="shared" si="20"/>
        <v>6128.8</v>
      </c>
      <c r="D9" s="26">
        <f t="shared" si="20"/>
        <v>1557.8</v>
      </c>
      <c r="E9" s="27">
        <f t="shared" si="4"/>
        <v>0.2541770003915938</v>
      </c>
      <c r="F9" s="28">
        <f t="shared" si="5"/>
        <v>1.0495182914505155</v>
      </c>
      <c r="G9" s="30">
        <v>1236</v>
      </c>
      <c r="H9" s="30">
        <v>5164</v>
      </c>
      <c r="I9" s="30">
        <v>1297.8</v>
      </c>
      <c r="J9" s="27">
        <f t="shared" si="0"/>
        <v>0.25131680867544537</v>
      </c>
      <c r="K9" s="78">
        <f t="shared" si="1"/>
        <v>1.05</v>
      </c>
      <c r="L9" s="29">
        <v>98.7</v>
      </c>
      <c r="M9" s="30">
        <v>459.8</v>
      </c>
      <c r="N9" s="30">
        <v>115.5</v>
      </c>
      <c r="O9" s="27">
        <f t="shared" si="2"/>
        <v>0.2511961722488038</v>
      </c>
      <c r="P9" s="28">
        <f t="shared" si="3"/>
        <v>1.1702127659574468</v>
      </c>
      <c r="Q9" s="68"/>
      <c r="R9" s="30"/>
      <c r="S9" s="30"/>
      <c r="T9" s="27" t="str">
        <f t="shared" si="6"/>
        <v> </v>
      </c>
      <c r="U9" s="28" t="str">
        <f t="shared" si="7"/>
        <v> </v>
      </c>
      <c r="V9" s="30"/>
      <c r="W9" s="30">
        <v>15</v>
      </c>
      <c r="X9" s="30"/>
      <c r="Y9" s="27">
        <f t="shared" si="8"/>
        <v>0</v>
      </c>
      <c r="Z9" s="28" t="str">
        <f t="shared" si="9"/>
        <v> </v>
      </c>
      <c r="AA9" s="30">
        <v>7.1</v>
      </c>
      <c r="AB9" s="30">
        <v>100</v>
      </c>
      <c r="AC9" s="30">
        <v>7.2</v>
      </c>
      <c r="AD9" s="27">
        <f t="shared" si="10"/>
        <v>0.07200000000000001</v>
      </c>
      <c r="AE9" s="28">
        <f t="shared" si="11"/>
        <v>1.0140845070422535</v>
      </c>
      <c r="AF9" s="29"/>
      <c r="AG9" s="30"/>
      <c r="AH9" s="30"/>
      <c r="AI9" s="27" t="str">
        <f t="shared" si="12"/>
        <v> </v>
      </c>
      <c r="AJ9" s="28" t="str">
        <f t="shared" si="13"/>
        <v> </v>
      </c>
      <c r="AK9" s="30">
        <v>142.5</v>
      </c>
      <c r="AL9" s="30">
        <v>390</v>
      </c>
      <c r="AM9" s="30">
        <v>137.3</v>
      </c>
      <c r="AN9" s="27">
        <f t="shared" si="14"/>
        <v>0.35205128205128206</v>
      </c>
      <c r="AO9" s="28">
        <f t="shared" si="15"/>
        <v>0.9635087719298246</v>
      </c>
      <c r="AP9" s="30"/>
      <c r="AQ9" s="30"/>
      <c r="AR9" s="30"/>
      <c r="AS9" s="27" t="str">
        <f t="shared" si="16"/>
        <v> </v>
      </c>
      <c r="AT9" s="28" t="str">
        <f t="shared" si="17"/>
        <v> </v>
      </c>
      <c r="AU9" s="29"/>
      <c r="AV9" s="30"/>
      <c r="AW9" s="30"/>
      <c r="AX9" s="27" t="str">
        <f t="shared" si="18"/>
        <v> </v>
      </c>
      <c r="AY9" s="28" t="str">
        <f t="shared" si="19"/>
        <v> </v>
      </c>
    </row>
    <row r="10" spans="1:51" ht="29.25" customHeight="1">
      <c r="A10" s="5" t="s">
        <v>21</v>
      </c>
      <c r="B10" s="25">
        <f t="shared" si="20"/>
        <v>96.4</v>
      </c>
      <c r="C10" s="26">
        <f t="shared" si="20"/>
        <v>93</v>
      </c>
      <c r="D10" s="26">
        <f t="shared" si="20"/>
        <v>17.7</v>
      </c>
      <c r="E10" s="27">
        <f t="shared" si="4"/>
        <v>0.19032258064516128</v>
      </c>
      <c r="F10" s="28">
        <f t="shared" si="5"/>
        <v>0.18360995850622405</v>
      </c>
      <c r="G10" s="30">
        <v>21.6</v>
      </c>
      <c r="H10" s="30">
        <v>14</v>
      </c>
      <c r="I10" s="30">
        <v>2.8</v>
      </c>
      <c r="J10" s="27">
        <f t="shared" si="0"/>
        <v>0.19999999999999998</v>
      </c>
      <c r="K10" s="78">
        <f t="shared" si="1"/>
        <v>0.12962962962962962</v>
      </c>
      <c r="L10" s="29">
        <v>55.8</v>
      </c>
      <c r="M10" s="30"/>
      <c r="N10" s="30"/>
      <c r="O10" s="27" t="str">
        <f t="shared" si="2"/>
        <v> </v>
      </c>
      <c r="P10" s="28">
        <f t="shared" si="3"/>
        <v>0</v>
      </c>
      <c r="Q10" s="68"/>
      <c r="R10" s="30"/>
      <c r="S10" s="30"/>
      <c r="T10" s="27" t="str">
        <f t="shared" si="6"/>
        <v> </v>
      </c>
      <c r="U10" s="28" t="str">
        <f t="shared" si="7"/>
        <v> </v>
      </c>
      <c r="V10" s="30"/>
      <c r="W10" s="30">
        <v>15</v>
      </c>
      <c r="X10" s="30">
        <v>5.3</v>
      </c>
      <c r="Y10" s="27">
        <f t="shared" si="8"/>
        <v>0.35333333333333333</v>
      </c>
      <c r="Z10" s="28" t="str">
        <f t="shared" si="9"/>
        <v> </v>
      </c>
      <c r="AA10" s="30">
        <v>0.5</v>
      </c>
      <c r="AB10" s="30">
        <v>4</v>
      </c>
      <c r="AC10" s="30">
        <v>0.1</v>
      </c>
      <c r="AD10" s="27">
        <f t="shared" si="10"/>
        <v>0.025</v>
      </c>
      <c r="AE10" s="28">
        <f t="shared" si="11"/>
        <v>0.2</v>
      </c>
      <c r="AF10" s="29"/>
      <c r="AG10" s="30"/>
      <c r="AH10" s="30"/>
      <c r="AI10" s="27" t="str">
        <f t="shared" si="12"/>
        <v> </v>
      </c>
      <c r="AJ10" s="28" t="str">
        <f t="shared" si="13"/>
        <v> </v>
      </c>
      <c r="AK10" s="30">
        <v>16.3</v>
      </c>
      <c r="AL10" s="30">
        <v>55</v>
      </c>
      <c r="AM10" s="30">
        <v>9.5</v>
      </c>
      <c r="AN10" s="27">
        <f t="shared" si="14"/>
        <v>0.17272727272727273</v>
      </c>
      <c r="AO10" s="28">
        <f t="shared" si="15"/>
        <v>0.5828220858895705</v>
      </c>
      <c r="AP10" s="30">
        <v>2.2</v>
      </c>
      <c r="AQ10" s="30">
        <v>5</v>
      </c>
      <c r="AR10" s="30"/>
      <c r="AS10" s="27">
        <f t="shared" si="16"/>
        <v>0</v>
      </c>
      <c r="AT10" s="28">
        <f t="shared" si="17"/>
        <v>0</v>
      </c>
      <c r="AU10" s="29"/>
      <c r="AV10" s="30"/>
      <c r="AW10" s="30"/>
      <c r="AX10" s="27" t="str">
        <f t="shared" si="18"/>
        <v> </v>
      </c>
      <c r="AY10" s="28" t="str">
        <f t="shared" si="19"/>
        <v> </v>
      </c>
    </row>
    <row r="11" spans="1:51" ht="27" customHeight="1">
      <c r="A11" s="5" t="s">
        <v>12</v>
      </c>
      <c r="B11" s="25">
        <f t="shared" si="20"/>
        <v>319.5</v>
      </c>
      <c r="C11" s="26">
        <f t="shared" si="20"/>
        <v>399.5</v>
      </c>
      <c r="D11" s="26">
        <f t="shared" si="20"/>
        <v>56.1</v>
      </c>
      <c r="E11" s="27">
        <f t="shared" si="4"/>
        <v>0.14042553191489363</v>
      </c>
      <c r="F11" s="28">
        <f t="shared" si="5"/>
        <v>0.1755868544600939</v>
      </c>
      <c r="G11" s="30">
        <v>144.3</v>
      </c>
      <c r="H11" s="30">
        <v>41</v>
      </c>
      <c r="I11" s="30">
        <v>18.8</v>
      </c>
      <c r="J11" s="27">
        <f t="shared" si="0"/>
        <v>0.4585365853658537</v>
      </c>
      <c r="K11" s="78">
        <f t="shared" si="1"/>
        <v>0.13028413028413027</v>
      </c>
      <c r="L11" s="29">
        <v>118.2</v>
      </c>
      <c r="M11" s="30"/>
      <c r="N11" s="30"/>
      <c r="O11" s="27" t="str">
        <f t="shared" si="2"/>
        <v> </v>
      </c>
      <c r="P11" s="28">
        <f t="shared" si="3"/>
        <v>0</v>
      </c>
      <c r="Q11" s="68"/>
      <c r="R11" s="30"/>
      <c r="S11" s="30"/>
      <c r="T11" s="27" t="str">
        <f t="shared" si="6"/>
        <v> </v>
      </c>
      <c r="U11" s="28" t="str">
        <f t="shared" si="7"/>
        <v> </v>
      </c>
      <c r="V11" s="30">
        <v>0.8</v>
      </c>
      <c r="W11" s="30">
        <v>1.5</v>
      </c>
      <c r="X11" s="30">
        <v>0.5</v>
      </c>
      <c r="Y11" s="27">
        <f t="shared" si="8"/>
        <v>0.3333333333333333</v>
      </c>
      <c r="Z11" s="28">
        <f t="shared" si="9"/>
        <v>0.625</v>
      </c>
      <c r="AA11" s="30">
        <v>0.9</v>
      </c>
      <c r="AB11" s="30">
        <v>27</v>
      </c>
      <c r="AC11" s="30">
        <v>3.8</v>
      </c>
      <c r="AD11" s="27">
        <f t="shared" si="10"/>
        <v>0.14074074074074072</v>
      </c>
      <c r="AE11" s="28" t="str">
        <f t="shared" si="11"/>
        <v>СВ.200</v>
      </c>
      <c r="AF11" s="29"/>
      <c r="AG11" s="30"/>
      <c r="AH11" s="30"/>
      <c r="AI11" s="27" t="str">
        <f t="shared" si="12"/>
        <v> </v>
      </c>
      <c r="AJ11" s="28" t="str">
        <f t="shared" si="13"/>
        <v> </v>
      </c>
      <c r="AK11" s="30">
        <v>53.6</v>
      </c>
      <c r="AL11" s="30">
        <v>315</v>
      </c>
      <c r="AM11" s="30">
        <v>30.6</v>
      </c>
      <c r="AN11" s="27">
        <f t="shared" si="14"/>
        <v>0.09714285714285714</v>
      </c>
      <c r="AO11" s="28">
        <f t="shared" si="15"/>
        <v>0.5708955223880597</v>
      </c>
      <c r="AP11" s="30">
        <v>1.7</v>
      </c>
      <c r="AQ11" s="30">
        <v>15</v>
      </c>
      <c r="AR11" s="30">
        <v>2.4</v>
      </c>
      <c r="AS11" s="27">
        <f t="shared" si="16"/>
        <v>0.16</v>
      </c>
      <c r="AT11" s="28">
        <f t="shared" si="17"/>
        <v>1.411764705882353</v>
      </c>
      <c r="AU11" s="29"/>
      <c r="AV11" s="30"/>
      <c r="AW11" s="30"/>
      <c r="AX11" s="27" t="str">
        <f t="shared" si="18"/>
        <v> </v>
      </c>
      <c r="AY11" s="28" t="str">
        <f t="shared" si="19"/>
        <v> </v>
      </c>
    </row>
    <row r="12" spans="1:51" ht="29.25" customHeight="1">
      <c r="A12" s="5" t="s">
        <v>13</v>
      </c>
      <c r="B12" s="25">
        <f t="shared" si="20"/>
        <v>144.9</v>
      </c>
      <c r="C12" s="26">
        <f t="shared" si="20"/>
        <v>172</v>
      </c>
      <c r="D12" s="26">
        <f t="shared" si="20"/>
        <v>16.8</v>
      </c>
      <c r="E12" s="27">
        <f t="shared" si="4"/>
        <v>0.09767441860465116</v>
      </c>
      <c r="F12" s="28">
        <f t="shared" si="5"/>
        <v>0.11594202898550725</v>
      </c>
      <c r="G12" s="30">
        <v>37.8</v>
      </c>
      <c r="H12" s="30">
        <v>18</v>
      </c>
      <c r="I12" s="30">
        <v>4.7</v>
      </c>
      <c r="J12" s="27">
        <f t="shared" si="0"/>
        <v>0.2611111111111111</v>
      </c>
      <c r="K12" s="78">
        <f t="shared" si="1"/>
        <v>0.12433862433862436</v>
      </c>
      <c r="L12" s="29">
        <v>80</v>
      </c>
      <c r="M12" s="30"/>
      <c r="N12" s="30"/>
      <c r="O12" s="27" t="str">
        <f t="shared" si="2"/>
        <v> </v>
      </c>
      <c r="P12" s="28">
        <f t="shared" si="3"/>
        <v>0</v>
      </c>
      <c r="Q12" s="68"/>
      <c r="R12" s="30"/>
      <c r="S12" s="30"/>
      <c r="T12" s="27" t="str">
        <f t="shared" si="6"/>
        <v> </v>
      </c>
      <c r="U12" s="28" t="str">
        <f t="shared" si="7"/>
        <v> </v>
      </c>
      <c r="V12" s="30"/>
      <c r="W12" s="30"/>
      <c r="X12" s="30"/>
      <c r="Y12" s="27" t="str">
        <f t="shared" si="8"/>
        <v> </v>
      </c>
      <c r="Z12" s="28" t="str">
        <f t="shared" si="9"/>
        <v> </v>
      </c>
      <c r="AA12" s="30"/>
      <c r="AB12" s="30">
        <v>2</v>
      </c>
      <c r="AC12" s="30">
        <v>0.4</v>
      </c>
      <c r="AD12" s="27">
        <f t="shared" si="10"/>
        <v>0.2</v>
      </c>
      <c r="AE12" s="28" t="str">
        <f t="shared" si="11"/>
        <v> </v>
      </c>
      <c r="AF12" s="29"/>
      <c r="AG12" s="30"/>
      <c r="AH12" s="30"/>
      <c r="AI12" s="27" t="str">
        <f t="shared" si="12"/>
        <v> </v>
      </c>
      <c r="AJ12" s="28" t="str">
        <f t="shared" si="13"/>
        <v> </v>
      </c>
      <c r="AK12" s="30">
        <v>26.7</v>
      </c>
      <c r="AL12" s="30">
        <v>150</v>
      </c>
      <c r="AM12" s="30">
        <v>11.7</v>
      </c>
      <c r="AN12" s="27">
        <f t="shared" si="14"/>
        <v>0.078</v>
      </c>
      <c r="AO12" s="28">
        <f t="shared" si="15"/>
        <v>0.4382022471910112</v>
      </c>
      <c r="AP12" s="30">
        <v>0.4</v>
      </c>
      <c r="AQ12" s="30">
        <v>2</v>
      </c>
      <c r="AR12" s="30"/>
      <c r="AS12" s="27">
        <f t="shared" si="16"/>
        <v>0</v>
      </c>
      <c r="AT12" s="28">
        <f t="shared" si="17"/>
        <v>0</v>
      </c>
      <c r="AU12" s="29"/>
      <c r="AV12" s="30"/>
      <c r="AW12" s="30"/>
      <c r="AX12" s="27" t="str">
        <f t="shared" si="18"/>
        <v> </v>
      </c>
      <c r="AY12" s="28" t="str">
        <f t="shared" si="19"/>
        <v> </v>
      </c>
    </row>
    <row r="13" spans="1:51" ht="42.75" customHeight="1">
      <c r="A13" s="6" t="s">
        <v>14</v>
      </c>
      <c r="B13" s="31">
        <f>SUM(B9:B12)</f>
        <v>2045.1000000000001</v>
      </c>
      <c r="C13" s="32">
        <f>SUM(C9:C12)</f>
        <v>6793.3</v>
      </c>
      <c r="D13" s="33">
        <f>SUM(D9:D12)</f>
        <v>1648.3999999999999</v>
      </c>
      <c r="E13" s="34">
        <f t="shared" si="4"/>
        <v>0.2426508471582294</v>
      </c>
      <c r="F13" s="35">
        <f t="shared" si="5"/>
        <v>0.8060241552980293</v>
      </c>
      <c r="G13" s="31">
        <f>SUM(G9:G12)</f>
        <v>1439.6999999999998</v>
      </c>
      <c r="H13" s="32">
        <f>SUM(H9:H12)</f>
        <v>5237</v>
      </c>
      <c r="I13" s="33">
        <f>SUM(I9:I12)</f>
        <v>1324.1</v>
      </c>
      <c r="J13" s="34">
        <f t="shared" si="0"/>
        <v>0.25283559289669655</v>
      </c>
      <c r="K13" s="79">
        <f t="shared" si="1"/>
        <v>0.9197054942001807</v>
      </c>
      <c r="L13" s="31">
        <f>SUM(L9:L12)</f>
        <v>352.7</v>
      </c>
      <c r="M13" s="32">
        <f>SUM(M9:M12)</f>
        <v>459.8</v>
      </c>
      <c r="N13" s="33">
        <f>SUM(N9:N12)</f>
        <v>115.5</v>
      </c>
      <c r="O13" s="34">
        <f t="shared" si="2"/>
        <v>0.2511961722488038</v>
      </c>
      <c r="P13" s="35">
        <f t="shared" si="3"/>
        <v>0.3274737737453927</v>
      </c>
      <c r="Q13" s="82">
        <f>SUM(Q9:Q12)</f>
        <v>0</v>
      </c>
      <c r="R13" s="32">
        <f>SUM(R9:R12)</f>
        <v>0</v>
      </c>
      <c r="S13" s="33">
        <f>SUM(S9:S12)</f>
        <v>0</v>
      </c>
      <c r="T13" s="34" t="str">
        <f t="shared" si="6"/>
        <v> </v>
      </c>
      <c r="U13" s="35" t="str">
        <f t="shared" si="7"/>
        <v> </v>
      </c>
      <c r="V13" s="31">
        <f>SUM(V9:V12)</f>
        <v>0.8</v>
      </c>
      <c r="W13" s="32">
        <f>SUM(W9:W12)</f>
        <v>31.5</v>
      </c>
      <c r="X13" s="33">
        <f>SUM(X9:X12)</f>
        <v>5.8</v>
      </c>
      <c r="Y13" s="34">
        <f t="shared" si="8"/>
        <v>0.1841269841269841</v>
      </c>
      <c r="Z13" s="35" t="str">
        <f t="shared" si="9"/>
        <v>СВ.200</v>
      </c>
      <c r="AA13" s="31">
        <f>SUM(AA9:AA12)</f>
        <v>8.5</v>
      </c>
      <c r="AB13" s="32">
        <f>SUM(AB9:AB12)</f>
        <v>133</v>
      </c>
      <c r="AC13" s="33">
        <f>SUM(AC9:AC12)</f>
        <v>11.5</v>
      </c>
      <c r="AD13" s="34">
        <f t="shared" si="10"/>
        <v>0.08646616541353383</v>
      </c>
      <c r="AE13" s="35">
        <f t="shared" si="11"/>
        <v>1.3529411764705883</v>
      </c>
      <c r="AF13" s="31">
        <f>SUM(AF9:AF12)</f>
        <v>0</v>
      </c>
      <c r="AG13" s="32">
        <f>SUM(AG9:AG12)</f>
        <v>0</v>
      </c>
      <c r="AH13" s="33">
        <f>SUM(AH9:AH12)</f>
        <v>0</v>
      </c>
      <c r="AI13" s="34" t="str">
        <f t="shared" si="12"/>
        <v> </v>
      </c>
      <c r="AJ13" s="35" t="str">
        <f t="shared" si="13"/>
        <v> </v>
      </c>
      <c r="AK13" s="31">
        <f>SUM(AK9:AK12)</f>
        <v>239.1</v>
      </c>
      <c r="AL13" s="32">
        <f>SUM(AL9:AL12)</f>
        <v>910</v>
      </c>
      <c r="AM13" s="33">
        <f>SUM(AM9:AM12)</f>
        <v>189.1</v>
      </c>
      <c r="AN13" s="34">
        <f t="shared" si="14"/>
        <v>0.2078021978021978</v>
      </c>
      <c r="AO13" s="35">
        <f t="shared" si="15"/>
        <v>0.7908824759514848</v>
      </c>
      <c r="AP13" s="31">
        <f>SUM(AP9:AP12)</f>
        <v>4.300000000000001</v>
      </c>
      <c r="AQ13" s="32">
        <f>SUM(AQ9:AQ12)</f>
        <v>22</v>
      </c>
      <c r="AR13" s="33">
        <f>SUM(AR9:AR12)</f>
        <v>2.4</v>
      </c>
      <c r="AS13" s="34">
        <f t="shared" si="16"/>
        <v>0.10909090909090909</v>
      </c>
      <c r="AT13" s="35">
        <f t="shared" si="17"/>
        <v>0.5581395348837208</v>
      </c>
      <c r="AU13" s="31">
        <f>SUM(AU9:AU12)</f>
        <v>0</v>
      </c>
      <c r="AV13" s="32">
        <f>SUM(AV9:AV12)</f>
        <v>0</v>
      </c>
      <c r="AW13" s="33">
        <f>SUM(AW9:AW12)</f>
        <v>0</v>
      </c>
      <c r="AX13" s="34" t="str">
        <f t="shared" si="18"/>
        <v> </v>
      </c>
      <c r="AY13" s="35" t="str">
        <f t="shared" si="19"/>
        <v> </v>
      </c>
    </row>
    <row r="14" spans="1:51" ht="29.25" customHeight="1" thickBot="1">
      <c r="A14" s="7" t="s">
        <v>20</v>
      </c>
      <c r="B14" s="36">
        <f>B13+B7</f>
        <v>3878.2</v>
      </c>
      <c r="C14" s="37">
        <f>C13+C7</f>
        <v>16256.7</v>
      </c>
      <c r="D14" s="37">
        <f>D13+D7</f>
        <v>3846.3999999999996</v>
      </c>
      <c r="E14" s="38">
        <f t="shared" si="4"/>
        <v>0.2366039848185671</v>
      </c>
      <c r="F14" s="39">
        <f t="shared" si="5"/>
        <v>0.99180031973596</v>
      </c>
      <c r="G14" s="36">
        <f>G13+G7</f>
        <v>2239.5</v>
      </c>
      <c r="H14" s="37">
        <f>H13+H7</f>
        <v>10085.2</v>
      </c>
      <c r="I14" s="37">
        <f>I13+I7</f>
        <v>2386.3999999999996</v>
      </c>
      <c r="J14" s="38">
        <f t="shared" si="0"/>
        <v>0.23662396382818382</v>
      </c>
      <c r="K14" s="80">
        <f t="shared" si="1"/>
        <v>1.0655949988836793</v>
      </c>
      <c r="L14" s="36">
        <f>L13+L7</f>
        <v>1099.2</v>
      </c>
      <c r="M14" s="37">
        <f>M13+M7</f>
        <v>3849.1000000000004</v>
      </c>
      <c r="N14" s="37">
        <f>N13+N7</f>
        <v>966.7</v>
      </c>
      <c r="O14" s="38">
        <f t="shared" si="2"/>
        <v>0.25114961939154606</v>
      </c>
      <c r="P14" s="39">
        <f t="shared" si="3"/>
        <v>0.8794577874818049</v>
      </c>
      <c r="Q14" s="83">
        <f>Q13+Q7</f>
        <v>251.6</v>
      </c>
      <c r="R14" s="37">
        <f>R13+R7</f>
        <v>1037.5</v>
      </c>
      <c r="S14" s="37">
        <f>S13+S7</f>
        <v>235.8</v>
      </c>
      <c r="T14" s="38">
        <f t="shared" si="6"/>
        <v>0.22727710843373494</v>
      </c>
      <c r="U14" s="39">
        <f t="shared" si="7"/>
        <v>0.9372019077901431</v>
      </c>
      <c r="V14" s="36">
        <f>V13+V7</f>
        <v>1.6</v>
      </c>
      <c r="W14" s="37">
        <f>W13+W7</f>
        <v>81.5</v>
      </c>
      <c r="X14" s="37">
        <f>X13+X7</f>
        <v>19.3</v>
      </c>
      <c r="Y14" s="38">
        <f t="shared" si="8"/>
        <v>0.23680981595092027</v>
      </c>
      <c r="Z14" s="39" t="str">
        <f t="shared" si="9"/>
        <v>СВ.200</v>
      </c>
      <c r="AA14" s="36">
        <f>AA13+AA7</f>
        <v>8.5</v>
      </c>
      <c r="AB14" s="37">
        <f>AB13+AB7</f>
        <v>133</v>
      </c>
      <c r="AC14" s="37">
        <f>AC13+AC7</f>
        <v>11.5</v>
      </c>
      <c r="AD14" s="38">
        <f t="shared" si="10"/>
        <v>0.08646616541353383</v>
      </c>
      <c r="AE14" s="39">
        <f t="shared" si="11"/>
        <v>1.3529411764705883</v>
      </c>
      <c r="AF14" s="36">
        <f>AF13+AF7</f>
        <v>0</v>
      </c>
      <c r="AG14" s="37">
        <f>AG13+AG7</f>
        <v>0</v>
      </c>
      <c r="AH14" s="37">
        <f>AH13+AH7</f>
        <v>0</v>
      </c>
      <c r="AI14" s="38" t="str">
        <f t="shared" si="12"/>
        <v> </v>
      </c>
      <c r="AJ14" s="39" t="str">
        <f t="shared" si="13"/>
        <v> </v>
      </c>
      <c r="AK14" s="36">
        <f>AK13+AK7</f>
        <v>239.1</v>
      </c>
      <c r="AL14" s="37">
        <f>AL13+AL7</f>
        <v>910</v>
      </c>
      <c r="AM14" s="37">
        <f>AM13+AM7</f>
        <v>189.1</v>
      </c>
      <c r="AN14" s="38">
        <f t="shared" si="14"/>
        <v>0.2078021978021978</v>
      </c>
      <c r="AO14" s="39">
        <f t="shared" si="15"/>
        <v>0.7908824759514848</v>
      </c>
      <c r="AP14" s="36">
        <f>AP13+AP7</f>
        <v>38.7</v>
      </c>
      <c r="AQ14" s="37">
        <f>AQ13+AQ7</f>
        <v>160.4</v>
      </c>
      <c r="AR14" s="37">
        <f>AR13+AR7</f>
        <v>37.6</v>
      </c>
      <c r="AS14" s="38">
        <f t="shared" si="16"/>
        <v>0.2344139650872818</v>
      </c>
      <c r="AT14" s="39">
        <f t="shared" si="17"/>
        <v>0.9715762273901808</v>
      </c>
      <c r="AU14" s="36">
        <f>AU13+AU7</f>
        <v>0</v>
      </c>
      <c r="AV14" s="37">
        <f>AV13+AV7</f>
        <v>0</v>
      </c>
      <c r="AW14" s="37">
        <f>AW13+AW7</f>
        <v>0</v>
      </c>
      <c r="AX14" s="38" t="str">
        <f t="shared" si="18"/>
        <v> </v>
      </c>
      <c r="AY14" s="39" t="str">
        <f t="shared" si="19"/>
        <v> </v>
      </c>
    </row>
  </sheetData>
  <sheetProtection/>
  <mergeCells count="12">
    <mergeCell ref="A4:A5"/>
    <mergeCell ref="B4:F4"/>
    <mergeCell ref="G4:K4"/>
    <mergeCell ref="Q4:U4"/>
    <mergeCell ref="V4:Z4"/>
    <mergeCell ref="AA4:AE4"/>
    <mergeCell ref="AF4:AJ4"/>
    <mergeCell ref="AK4:AO4"/>
    <mergeCell ref="B2:U2"/>
    <mergeCell ref="AP4:AT4"/>
    <mergeCell ref="AU4:AY4"/>
    <mergeCell ref="L4:P4"/>
  </mergeCells>
  <printOptions/>
  <pageMargins left="0.25" right="0.22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65535" man="1"/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14"/>
  <sheetViews>
    <sheetView view="pageBreakPreview" zoomScale="85" zoomScaleNormal="85" zoomScaleSheetLayoutView="85" zoomScalePageLayoutView="0" workbookViewId="0" topLeftCell="A1">
      <pane xSplit="1" ySplit="6" topLeftCell="O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5" sqref="U15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  <col min="7" max="7" width="9.8515625" style="0" customWidth="1"/>
    <col min="8" max="8" width="8.57421875" style="0" customWidth="1"/>
    <col min="9" max="9" width="10.140625" style="0" customWidth="1"/>
    <col min="10" max="10" width="10.8515625" style="0" customWidth="1"/>
    <col min="11" max="16" width="12.140625" style="0" customWidth="1"/>
    <col min="17" max="17" width="9.7109375" style="0" customWidth="1"/>
    <col min="19" max="19" width="9.57421875" style="0" customWidth="1"/>
    <col min="20" max="20" width="10.8515625" style="0" customWidth="1"/>
    <col min="21" max="21" width="11.8515625" style="0" customWidth="1"/>
    <col min="22" max="22" width="10.00390625" style="0" customWidth="1"/>
    <col min="23" max="23" width="8.421875" style="0" customWidth="1"/>
    <col min="24" max="24" width="10.28125" style="0" customWidth="1"/>
    <col min="25" max="25" width="10.57421875" style="0" customWidth="1"/>
    <col min="26" max="26" width="13.00390625" style="0" customWidth="1"/>
    <col min="27" max="27" width="10.00390625" style="0" customWidth="1"/>
    <col min="29" max="29" width="10.57421875" style="0" customWidth="1"/>
    <col min="30" max="30" width="11.28125" style="0" customWidth="1"/>
    <col min="31" max="31" width="12.140625" style="0" customWidth="1"/>
    <col min="32" max="32" width="9.8515625" style="0" customWidth="1"/>
    <col min="34" max="34" width="10.140625" style="0" customWidth="1"/>
    <col min="35" max="35" width="11.140625" style="0" customWidth="1"/>
    <col min="36" max="36" width="11.7109375" style="0" customWidth="1"/>
    <col min="37" max="37" width="10.140625" style="0" customWidth="1"/>
    <col min="38" max="38" width="8.421875" style="0" customWidth="1"/>
    <col min="39" max="39" width="10.140625" style="0" customWidth="1"/>
    <col min="40" max="40" width="11.140625" style="0" customWidth="1"/>
    <col min="41" max="41" width="11.8515625" style="0" customWidth="1"/>
    <col min="42" max="42" width="10.00390625" style="0" customWidth="1"/>
    <col min="43" max="43" width="8.57421875" style="0" customWidth="1"/>
    <col min="44" max="44" width="10.00390625" style="0" customWidth="1"/>
    <col min="45" max="45" width="10.7109375" style="0" customWidth="1"/>
    <col min="46" max="46" width="12.421875" style="0" customWidth="1"/>
    <col min="47" max="47" width="10.421875" style="0" customWidth="1"/>
    <col min="48" max="48" width="8.57421875" style="0" customWidth="1"/>
    <col min="49" max="49" width="10.140625" style="0" customWidth="1"/>
    <col min="50" max="50" width="11.421875" style="0" customWidth="1"/>
    <col min="51" max="51" width="12.140625" style="0" customWidth="1"/>
    <col min="52" max="52" width="10.00390625" style="0" customWidth="1"/>
    <col min="53" max="53" width="8.28125" style="0" customWidth="1"/>
    <col min="54" max="54" width="10.28125" style="0" customWidth="1"/>
    <col min="55" max="55" width="10.140625" style="0" customWidth="1"/>
    <col min="56" max="56" width="12.421875" style="0" customWidth="1"/>
  </cols>
  <sheetData>
    <row r="2" spans="2:51" ht="18.75">
      <c r="B2" s="89" t="s">
        <v>98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thickBot="1">
      <c r="A3" s="1"/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6" ht="54" customHeight="1">
      <c r="A4" s="101"/>
      <c r="B4" s="103" t="s">
        <v>22</v>
      </c>
      <c r="C4" s="104"/>
      <c r="D4" s="104"/>
      <c r="E4" s="104"/>
      <c r="F4" s="105"/>
      <c r="G4" s="99" t="s">
        <v>70</v>
      </c>
      <c r="H4" s="99"/>
      <c r="I4" s="99"/>
      <c r="J4" s="99"/>
      <c r="K4" s="99"/>
      <c r="L4" s="98" t="s">
        <v>82</v>
      </c>
      <c r="M4" s="99"/>
      <c r="N4" s="99"/>
      <c r="O4" s="99"/>
      <c r="P4" s="100"/>
      <c r="Q4" s="99" t="s">
        <v>15</v>
      </c>
      <c r="R4" s="99"/>
      <c r="S4" s="99"/>
      <c r="T4" s="99"/>
      <c r="U4" s="100"/>
      <c r="V4" s="99" t="s">
        <v>73</v>
      </c>
      <c r="W4" s="99"/>
      <c r="X4" s="99"/>
      <c r="Y4" s="99"/>
      <c r="Z4" s="100"/>
      <c r="AA4" s="98" t="s">
        <v>16</v>
      </c>
      <c r="AB4" s="99"/>
      <c r="AC4" s="99"/>
      <c r="AD4" s="99"/>
      <c r="AE4" s="100"/>
      <c r="AF4" s="98" t="s">
        <v>74</v>
      </c>
      <c r="AG4" s="99"/>
      <c r="AH4" s="99"/>
      <c r="AI4" s="99"/>
      <c r="AJ4" s="100"/>
      <c r="AK4" s="98" t="s">
        <v>17</v>
      </c>
      <c r="AL4" s="99"/>
      <c r="AM4" s="99"/>
      <c r="AN4" s="99"/>
      <c r="AO4" s="100"/>
      <c r="AP4" s="98" t="s">
        <v>18</v>
      </c>
      <c r="AQ4" s="99"/>
      <c r="AR4" s="99"/>
      <c r="AS4" s="99"/>
      <c r="AT4" s="100"/>
      <c r="AU4" s="98" t="s">
        <v>81</v>
      </c>
      <c r="AV4" s="99"/>
      <c r="AW4" s="99"/>
      <c r="AX4" s="99"/>
      <c r="AY4" s="99"/>
      <c r="AZ4" s="98" t="s">
        <v>19</v>
      </c>
      <c r="BA4" s="99"/>
      <c r="BB4" s="99"/>
      <c r="BC4" s="99"/>
      <c r="BD4" s="100"/>
    </row>
    <row r="5" spans="1:56" ht="63.75" customHeight="1">
      <c r="A5" s="102"/>
      <c r="B5" s="16" t="s">
        <v>89</v>
      </c>
      <c r="C5" s="17" t="s">
        <v>91</v>
      </c>
      <c r="D5" s="17" t="s">
        <v>92</v>
      </c>
      <c r="E5" s="17" t="s">
        <v>93</v>
      </c>
      <c r="F5" s="18" t="s">
        <v>97</v>
      </c>
      <c r="G5" s="16" t="s">
        <v>89</v>
      </c>
      <c r="H5" s="17" t="s">
        <v>91</v>
      </c>
      <c r="I5" s="17" t="s">
        <v>92</v>
      </c>
      <c r="J5" s="17" t="s">
        <v>93</v>
      </c>
      <c r="K5" s="18" t="s">
        <v>97</v>
      </c>
      <c r="L5" s="16" t="s">
        <v>89</v>
      </c>
      <c r="M5" s="17" t="s">
        <v>91</v>
      </c>
      <c r="N5" s="17" t="s">
        <v>92</v>
      </c>
      <c r="O5" s="17" t="s">
        <v>93</v>
      </c>
      <c r="P5" s="18" t="s">
        <v>97</v>
      </c>
      <c r="Q5" s="16" t="s">
        <v>89</v>
      </c>
      <c r="R5" s="17" t="s">
        <v>91</v>
      </c>
      <c r="S5" s="17" t="s">
        <v>92</v>
      </c>
      <c r="T5" s="17" t="s">
        <v>93</v>
      </c>
      <c r="U5" s="18" t="s">
        <v>97</v>
      </c>
      <c r="V5" s="16" t="s">
        <v>89</v>
      </c>
      <c r="W5" s="17" t="s">
        <v>91</v>
      </c>
      <c r="X5" s="17" t="s">
        <v>92</v>
      </c>
      <c r="Y5" s="17" t="s">
        <v>93</v>
      </c>
      <c r="Z5" s="18" t="s">
        <v>97</v>
      </c>
      <c r="AA5" s="16" t="s">
        <v>89</v>
      </c>
      <c r="AB5" s="17" t="s">
        <v>91</v>
      </c>
      <c r="AC5" s="17" t="s">
        <v>92</v>
      </c>
      <c r="AD5" s="17" t="s">
        <v>93</v>
      </c>
      <c r="AE5" s="18" t="s">
        <v>97</v>
      </c>
      <c r="AF5" s="16" t="s">
        <v>89</v>
      </c>
      <c r="AG5" s="17" t="s">
        <v>91</v>
      </c>
      <c r="AH5" s="17" t="s">
        <v>92</v>
      </c>
      <c r="AI5" s="17" t="s">
        <v>93</v>
      </c>
      <c r="AJ5" s="18" t="s">
        <v>97</v>
      </c>
      <c r="AK5" s="16" t="s">
        <v>89</v>
      </c>
      <c r="AL5" s="17" t="s">
        <v>91</v>
      </c>
      <c r="AM5" s="17" t="s">
        <v>92</v>
      </c>
      <c r="AN5" s="17" t="s">
        <v>93</v>
      </c>
      <c r="AO5" s="18" t="s">
        <v>97</v>
      </c>
      <c r="AP5" s="16" t="s">
        <v>89</v>
      </c>
      <c r="AQ5" s="17" t="s">
        <v>91</v>
      </c>
      <c r="AR5" s="17" t="s">
        <v>92</v>
      </c>
      <c r="AS5" s="17" t="s">
        <v>93</v>
      </c>
      <c r="AT5" s="18" t="s">
        <v>97</v>
      </c>
      <c r="AU5" s="16" t="s">
        <v>89</v>
      </c>
      <c r="AV5" s="17" t="s">
        <v>91</v>
      </c>
      <c r="AW5" s="17" t="s">
        <v>92</v>
      </c>
      <c r="AX5" s="17" t="s">
        <v>93</v>
      </c>
      <c r="AY5" s="18" t="s">
        <v>94</v>
      </c>
      <c r="AZ5" s="16" t="s">
        <v>89</v>
      </c>
      <c r="BA5" s="17" t="s">
        <v>91</v>
      </c>
      <c r="BB5" s="17" t="s">
        <v>92</v>
      </c>
      <c r="BC5" s="17" t="s">
        <v>93</v>
      </c>
      <c r="BD5" s="18" t="s">
        <v>97</v>
      </c>
    </row>
    <row r="6" spans="1:56" s="15" customFormat="1" ht="15">
      <c r="A6" s="63">
        <v>1</v>
      </c>
      <c r="B6" s="19">
        <v>2</v>
      </c>
      <c r="C6" s="20">
        <v>3</v>
      </c>
      <c r="D6" s="20">
        <v>4</v>
      </c>
      <c r="E6" s="20" t="s">
        <v>23</v>
      </c>
      <c r="F6" s="21" t="s">
        <v>24</v>
      </c>
      <c r="G6" s="55" t="s">
        <v>25</v>
      </c>
      <c r="H6" s="20" t="s">
        <v>26</v>
      </c>
      <c r="I6" s="20" t="s">
        <v>27</v>
      </c>
      <c r="J6" s="20" t="s">
        <v>28</v>
      </c>
      <c r="K6" s="54" t="s">
        <v>29</v>
      </c>
      <c r="L6" s="62" t="s">
        <v>30</v>
      </c>
      <c r="M6" s="20" t="s">
        <v>31</v>
      </c>
      <c r="N6" s="20" t="s">
        <v>32</v>
      </c>
      <c r="O6" s="20" t="s">
        <v>33</v>
      </c>
      <c r="P6" s="21" t="s">
        <v>34</v>
      </c>
      <c r="Q6" s="55" t="s">
        <v>35</v>
      </c>
      <c r="R6" s="20" t="s">
        <v>36</v>
      </c>
      <c r="S6" s="20" t="s">
        <v>37</v>
      </c>
      <c r="T6" s="20" t="s">
        <v>38</v>
      </c>
      <c r="U6" s="21" t="s">
        <v>39</v>
      </c>
      <c r="V6" s="55" t="s">
        <v>40</v>
      </c>
      <c r="W6" s="20" t="s">
        <v>41</v>
      </c>
      <c r="X6" s="20" t="s">
        <v>42</v>
      </c>
      <c r="Y6" s="20" t="s">
        <v>43</v>
      </c>
      <c r="Z6" s="20" t="s">
        <v>44</v>
      </c>
      <c r="AA6" s="20" t="s">
        <v>45</v>
      </c>
      <c r="AB6" s="20" t="s">
        <v>46</v>
      </c>
      <c r="AC6" s="20" t="s">
        <v>47</v>
      </c>
      <c r="AD6" s="20" t="s">
        <v>48</v>
      </c>
      <c r="AE6" s="20" t="s">
        <v>49</v>
      </c>
      <c r="AF6" s="20" t="s">
        <v>50</v>
      </c>
      <c r="AG6" s="20" t="s">
        <v>51</v>
      </c>
      <c r="AH6" s="20" t="s">
        <v>52</v>
      </c>
      <c r="AI6" s="20" t="s">
        <v>53</v>
      </c>
      <c r="AJ6" s="20" t="s">
        <v>54</v>
      </c>
      <c r="AK6" s="20" t="s">
        <v>55</v>
      </c>
      <c r="AL6" s="20" t="s">
        <v>56</v>
      </c>
      <c r="AM6" s="20" t="s">
        <v>57</v>
      </c>
      <c r="AN6" s="20" t="s">
        <v>58</v>
      </c>
      <c r="AO6" s="20" t="s">
        <v>59</v>
      </c>
      <c r="AP6" s="20" t="s">
        <v>60</v>
      </c>
      <c r="AQ6" s="20" t="s">
        <v>61</v>
      </c>
      <c r="AR6" s="20" t="s">
        <v>62</v>
      </c>
      <c r="AS6" s="20" t="s">
        <v>63</v>
      </c>
      <c r="AT6" s="20" t="s">
        <v>64</v>
      </c>
      <c r="AU6" s="20" t="s">
        <v>65</v>
      </c>
      <c r="AV6" s="20" t="s">
        <v>66</v>
      </c>
      <c r="AW6" s="20" t="s">
        <v>67</v>
      </c>
      <c r="AX6" s="20" t="s">
        <v>68</v>
      </c>
      <c r="AY6" s="54" t="s">
        <v>69</v>
      </c>
      <c r="AZ6" s="22" t="s">
        <v>83</v>
      </c>
      <c r="BA6" s="23" t="s">
        <v>84</v>
      </c>
      <c r="BB6" s="23" t="s">
        <v>85</v>
      </c>
      <c r="BC6" s="23" t="s">
        <v>86</v>
      </c>
      <c r="BD6" s="24" t="s">
        <v>87</v>
      </c>
    </row>
    <row r="7" spans="1:56" s="42" customFormat="1" ht="36.75" customHeight="1">
      <c r="A7" s="64" t="s">
        <v>9</v>
      </c>
      <c r="B7" s="52">
        <f>G7+Q7+AA7+AF7+AK7+AP7+AU7+AZ7+V7+L7</f>
        <v>748.9</v>
      </c>
      <c r="C7" s="53">
        <f>H7+R7+AB7+AG7+AL7+AQ7+AV7+BA7+W7+M7</f>
        <v>3595.2</v>
      </c>
      <c r="D7" s="53">
        <f>I7+S7+AC7+AH7+AM7+AR7+AW7+BB7+X7+N7</f>
        <v>681.7</v>
      </c>
      <c r="E7" s="40">
        <f>IF(C7=0," ",IF(D7/C7*100&gt;200,"СВ.200",D7/C7))</f>
        <v>0.18961392968402316</v>
      </c>
      <c r="F7" s="41">
        <f>IF(B7=0," ",IF(D7/B7*100&gt;200,"СВ.200",D7/B7))</f>
        <v>0.9102683936440114</v>
      </c>
      <c r="G7" s="73">
        <v>67.7</v>
      </c>
      <c r="H7" s="74">
        <v>594.2</v>
      </c>
      <c r="I7" s="73">
        <v>15.1</v>
      </c>
      <c r="J7" s="40">
        <f>IF(H7=0," ",IF(I7/H7*100&gt;200,"СВ.200",I7/H7))</f>
        <v>0.025412319084483336</v>
      </c>
      <c r="K7" s="59">
        <f>IF(G7=0," ",IF(I7/G7*100&gt;200,"СВ.200",I7/G7))</f>
        <v>0.2230428360413589</v>
      </c>
      <c r="L7" s="84"/>
      <c r="M7" s="74">
        <v>117.5</v>
      </c>
      <c r="N7" s="73">
        <v>7.6</v>
      </c>
      <c r="O7" s="40">
        <f>IF(M7=0," ",IF(N7/M7*100&gt;200,"СВ.200",N7/M7))</f>
        <v>0.06468085106382979</v>
      </c>
      <c r="P7" s="41" t="str">
        <f>IF(L7=0," ",IF(N7/L7*100&gt;200,"СВ.200",N7/L7))</f>
        <v> </v>
      </c>
      <c r="Q7" s="76">
        <v>293.9</v>
      </c>
      <c r="R7" s="74">
        <v>479.4</v>
      </c>
      <c r="S7" s="73">
        <v>1.4</v>
      </c>
      <c r="T7" s="40">
        <f>IF(R7=0," ",IF(S7/R7*100&gt;200,"СВ.200",S7/R7))</f>
        <v>0.002920317062995411</v>
      </c>
      <c r="U7" s="41">
        <f>IF(Q7=0," ",IF(S7/Q7*100&gt;200,"СВ.200",S7/Q7))</f>
        <v>0.004763525008506295</v>
      </c>
      <c r="V7" s="76"/>
      <c r="W7" s="74">
        <v>25</v>
      </c>
      <c r="X7" s="73"/>
      <c r="Y7" s="40">
        <f>IF(W7=0," ",IF(X7/W7*100&gt;200,"СВ.200",X7/W7))</f>
        <v>0</v>
      </c>
      <c r="Z7" s="41" t="str">
        <f>IF(V7=0," ",IF(X7/V7*100&gt;200,"СВ.200",X7/V7))</f>
        <v> </v>
      </c>
      <c r="AA7" s="75">
        <v>22.5</v>
      </c>
      <c r="AB7" s="74">
        <v>81.1</v>
      </c>
      <c r="AC7" s="73">
        <v>39.3</v>
      </c>
      <c r="AD7" s="40">
        <f>IF(AB7=0," ",IF(AC7/AB7*100&gt;200,"СВ.200",AC7/AB7))</f>
        <v>0.4845869297163995</v>
      </c>
      <c r="AE7" s="41">
        <f>IF(AA7=0," ",IF(AC7/AA7*100&gt;200,"СВ.200",AC7/AA7))</f>
        <v>1.7466666666666666</v>
      </c>
      <c r="AF7" s="73">
        <v>307.3</v>
      </c>
      <c r="AG7" s="74">
        <v>2163.3</v>
      </c>
      <c r="AH7" s="73">
        <v>544.2</v>
      </c>
      <c r="AI7" s="40">
        <f>IF(AG7=0," ",IF(AH7/AG7*100&gt;200,"СВ.200",AH7/AG7))</f>
        <v>0.2515601164886978</v>
      </c>
      <c r="AJ7" s="41">
        <f>IF(AF7=0," ",IF(AH7/AF7*100&gt;200,"СВ.200",AH7/AF7))</f>
        <v>1.7709079075821674</v>
      </c>
      <c r="AK7" s="75"/>
      <c r="AL7" s="74">
        <v>20</v>
      </c>
      <c r="AM7" s="73">
        <v>41</v>
      </c>
      <c r="AN7" s="40" t="str">
        <f>IF(AL7=0," ",IF(AM7/AL7*100&gt;200,"СВ.200",AM7/AL7))</f>
        <v>СВ.200</v>
      </c>
      <c r="AO7" s="41" t="str">
        <f>IF(AK7=0," ",IF(AM7/AK7*100&gt;200,"СВ.200",AM7/AK7))</f>
        <v> </v>
      </c>
      <c r="AP7" s="73">
        <v>36.1</v>
      </c>
      <c r="AQ7" s="74">
        <v>65.2</v>
      </c>
      <c r="AR7" s="73">
        <v>14.9</v>
      </c>
      <c r="AS7" s="40">
        <f>IF(AQ7=0," ",IF(AR7/AQ7*100&gt;200,"СВ.200",AR7/AQ7))</f>
        <v>0.22852760736196318</v>
      </c>
      <c r="AT7" s="41">
        <f>IF(AP7=0," ",IF(AR7/AP7*100&gt;200,"СВ.200",AR7/AP7))</f>
        <v>0.41274238227146814</v>
      </c>
      <c r="AU7" s="75">
        <v>21.4</v>
      </c>
      <c r="AV7" s="74">
        <v>49.5</v>
      </c>
      <c r="AW7" s="73">
        <v>18.2</v>
      </c>
      <c r="AX7" s="40">
        <f>IF(AV7=0," ",IF(AW7/AV7*100&gt;200,"СВ.200",AW7/AV7))</f>
        <v>0.36767676767676766</v>
      </c>
      <c r="AY7" s="59">
        <f>IF(AU7=0," ",IF(AW7/AU7*100&gt;200,"СВ.200",AW7/AU7))</f>
        <v>0.8504672897196262</v>
      </c>
      <c r="AZ7" s="75"/>
      <c r="BA7" s="74"/>
      <c r="BB7" s="73"/>
      <c r="BC7" s="40" t="str">
        <f>IF(BA7=0," ",IF(BB7/BA7*100&gt;200,"СВ.200",BB7/BA7))</f>
        <v> </v>
      </c>
      <c r="BD7" s="41" t="str">
        <f>IF(AZ7=0," ",IF(BB7/AZ7*100&gt;200,"СВ.200",BB7/AZ7))</f>
        <v> </v>
      </c>
    </row>
    <row r="8" spans="1:56" s="42" customFormat="1" ht="42.75" customHeight="1">
      <c r="A8" s="64" t="s">
        <v>10</v>
      </c>
      <c r="B8" s="52"/>
      <c r="C8" s="53"/>
      <c r="D8" s="53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  <c r="G8" s="73"/>
      <c r="H8" s="74"/>
      <c r="I8" s="73"/>
      <c r="J8" s="40" t="str">
        <f aca="true" t="shared" si="2" ref="J8:J14">IF(H8=0," ",IF(I8/H8*100&gt;200,"СВ.200",I8/H8))</f>
        <v> </v>
      </c>
      <c r="K8" s="59" t="str">
        <f aca="true" t="shared" si="3" ref="K8:K14">IF(G8=0," ",IF(I8/G8*100&gt;200,"СВ.200",I8/G8))</f>
        <v> </v>
      </c>
      <c r="L8" s="84"/>
      <c r="M8" s="74"/>
      <c r="N8" s="73"/>
      <c r="O8" s="40" t="str">
        <f aca="true" t="shared" si="4" ref="O8:O14">IF(M8=0," ",IF(N8/M8*100&gt;200,"СВ.200",N8/M8))</f>
        <v> </v>
      </c>
      <c r="P8" s="41" t="str">
        <f aca="true" t="shared" si="5" ref="P8:P14">IF(L8=0," ",IF(N8/L8*100&gt;200,"СВ.200",N8/L8))</f>
        <v> </v>
      </c>
      <c r="Q8" s="76"/>
      <c r="R8" s="74"/>
      <c r="S8" s="73"/>
      <c r="T8" s="40" t="str">
        <f aca="true" t="shared" si="6" ref="T8:T14">IF(R8=0," ",IF(S8/R8*100&gt;200,"СВ.200",S8/R8))</f>
        <v> </v>
      </c>
      <c r="U8" s="41" t="str">
        <f aca="true" t="shared" si="7" ref="U8:U14">IF(Q8=0," ",IF(S8/Q8*100&gt;200,"СВ.200",S8/Q8))</f>
        <v> </v>
      </c>
      <c r="V8" s="76"/>
      <c r="W8" s="74"/>
      <c r="X8" s="73"/>
      <c r="Y8" s="40" t="str">
        <f aca="true" t="shared" si="8" ref="Y8:Y14">IF(W8=0," ",IF(X8/W8*100&gt;200,"СВ.200",X8/W8))</f>
        <v> </v>
      </c>
      <c r="Z8" s="41" t="str">
        <f aca="true" t="shared" si="9" ref="Z8:Z14">IF(V8=0," ",IF(X8/V8*100&gt;200,"СВ.200",X8/V8))</f>
        <v> </v>
      </c>
      <c r="AA8" s="75"/>
      <c r="AB8" s="74"/>
      <c r="AC8" s="73"/>
      <c r="AD8" s="40" t="str">
        <f aca="true" t="shared" si="10" ref="AD8:AD14">IF(AB8=0," ",IF(AC8/AB8*100&gt;200,"СВ.200",AC8/AB8))</f>
        <v> </v>
      </c>
      <c r="AE8" s="41" t="str">
        <f aca="true" t="shared" si="11" ref="AE8:AE14">IF(AA8=0," ",IF(AC8/AA8*100&gt;200,"СВ.200",AC8/AA8))</f>
        <v> </v>
      </c>
      <c r="AF8" s="73"/>
      <c r="AG8" s="74"/>
      <c r="AH8" s="73"/>
      <c r="AI8" s="40" t="str">
        <f aca="true" t="shared" si="12" ref="AI8:AI14">IF(AG8=0," ",IF(AH8/AG8*100&gt;200,"СВ.200",AH8/AG8))</f>
        <v> </v>
      </c>
      <c r="AJ8" s="41" t="str">
        <f aca="true" t="shared" si="13" ref="AJ8:AJ14">IF(AF8=0," ",IF(AH8/AF8*100&gt;200,"СВ.200",AH8/AF8))</f>
        <v> </v>
      </c>
      <c r="AK8" s="75"/>
      <c r="AL8" s="74"/>
      <c r="AM8" s="73"/>
      <c r="AN8" s="40" t="str">
        <f aca="true" t="shared" si="14" ref="AN8:AN14">IF(AL8=0," ",IF(AM8/AL8*100&gt;200,"СВ.200",AM8/AL8))</f>
        <v> </v>
      </c>
      <c r="AO8" s="41" t="str">
        <f aca="true" t="shared" si="15" ref="AO8:AO14">IF(AK8=0," ",IF(AM8/AK8*100&gt;200,"СВ.200",AM8/AK8))</f>
        <v> </v>
      </c>
      <c r="AP8" s="73"/>
      <c r="AQ8" s="74"/>
      <c r="AR8" s="73"/>
      <c r="AS8" s="40" t="str">
        <f aca="true" t="shared" si="16" ref="AS8:AS14">IF(AQ8=0," ",IF(AR8/AQ8*100&gt;200,"СВ.200",AR8/AQ8))</f>
        <v> </v>
      </c>
      <c r="AT8" s="41" t="str">
        <f aca="true" t="shared" si="17" ref="AT8:AT14">IF(AP8=0," ",IF(AR8/AP8*100&gt;200,"СВ.200",AR8/AP8))</f>
        <v> </v>
      </c>
      <c r="AU8" s="75"/>
      <c r="AV8" s="74"/>
      <c r="AW8" s="73"/>
      <c r="AX8" s="40" t="str">
        <f aca="true" t="shared" si="18" ref="AX8:AX14">IF(AV8=0," ",IF(AW8/AV8*100&gt;200,"СВ.200",AW8/AV8))</f>
        <v> </v>
      </c>
      <c r="AY8" s="59" t="str">
        <f aca="true" t="shared" si="19" ref="AY8:AY14">IF(AU8=0," ",IF(AW8/AU8*100&gt;200,"СВ.200",AW8/AU8))</f>
        <v> </v>
      </c>
      <c r="AZ8" s="75"/>
      <c r="BA8" s="74"/>
      <c r="BB8" s="73"/>
      <c r="BC8" s="40" t="str">
        <f aca="true" t="shared" si="20" ref="BC8:BC14">IF(BA8=0," ",IF(BB8/BA8*100&gt;200,"СВ.200",BB8/BA8))</f>
        <v> </v>
      </c>
      <c r="BD8" s="41" t="str">
        <f aca="true" t="shared" si="21" ref="BD8:BD14">IF(AZ8=0," ",IF(BB8/AZ8*100&gt;200,"СВ.200",BB8/AZ8))</f>
        <v> </v>
      </c>
    </row>
    <row r="9" spans="1:56" s="42" customFormat="1" ht="39" customHeight="1">
      <c r="A9" s="64" t="s">
        <v>11</v>
      </c>
      <c r="B9" s="52">
        <f aca="true" t="shared" si="22" ref="B9:D12">G9+Q9+AA9+AF9+AK9+AP9+AU9+AZ9+V9</f>
        <v>55</v>
      </c>
      <c r="C9" s="53">
        <f t="shared" si="22"/>
        <v>795</v>
      </c>
      <c r="D9" s="53">
        <f t="shared" si="22"/>
        <v>73.2</v>
      </c>
      <c r="E9" s="40">
        <f t="shared" si="0"/>
        <v>0.09207547169811321</v>
      </c>
      <c r="F9" s="41">
        <f t="shared" si="1"/>
        <v>1.330909090909091</v>
      </c>
      <c r="G9" s="73">
        <v>27.3</v>
      </c>
      <c r="H9" s="74">
        <v>450</v>
      </c>
      <c r="I9" s="73">
        <v>6.7</v>
      </c>
      <c r="J9" s="40">
        <f t="shared" si="2"/>
        <v>0.014888888888888889</v>
      </c>
      <c r="K9" s="59">
        <f t="shared" si="3"/>
        <v>0.2454212454212454</v>
      </c>
      <c r="L9" s="84"/>
      <c r="M9" s="74"/>
      <c r="N9" s="73"/>
      <c r="O9" s="40" t="str">
        <f t="shared" si="4"/>
        <v> </v>
      </c>
      <c r="P9" s="41" t="str">
        <f t="shared" si="5"/>
        <v> </v>
      </c>
      <c r="Q9" s="76"/>
      <c r="R9" s="74"/>
      <c r="S9" s="73"/>
      <c r="T9" s="40" t="str">
        <f t="shared" si="6"/>
        <v> </v>
      </c>
      <c r="U9" s="41" t="str">
        <f t="shared" si="7"/>
        <v> </v>
      </c>
      <c r="V9" s="76"/>
      <c r="W9" s="74">
        <v>80</v>
      </c>
      <c r="X9" s="73">
        <v>5</v>
      </c>
      <c r="Y9" s="40">
        <f t="shared" si="8"/>
        <v>0.0625</v>
      </c>
      <c r="Z9" s="41" t="str">
        <f t="shared" si="9"/>
        <v> </v>
      </c>
      <c r="AA9" s="75"/>
      <c r="AB9" s="74"/>
      <c r="AC9" s="73"/>
      <c r="AD9" s="40" t="str">
        <f t="shared" si="10"/>
        <v> </v>
      </c>
      <c r="AE9" s="41" t="str">
        <f t="shared" si="11"/>
        <v> </v>
      </c>
      <c r="AF9" s="73">
        <v>25</v>
      </c>
      <c r="AG9" s="74">
        <v>215</v>
      </c>
      <c r="AH9" s="73">
        <v>53.3</v>
      </c>
      <c r="AI9" s="40">
        <f t="shared" si="12"/>
        <v>0.24790697674418602</v>
      </c>
      <c r="AJ9" s="41" t="str">
        <f t="shared" si="13"/>
        <v>СВ.200</v>
      </c>
      <c r="AK9" s="75"/>
      <c r="AL9" s="74"/>
      <c r="AM9" s="73"/>
      <c r="AN9" s="40" t="str">
        <f t="shared" si="14"/>
        <v> </v>
      </c>
      <c r="AO9" s="41" t="str">
        <f t="shared" si="15"/>
        <v> </v>
      </c>
      <c r="AP9" s="73">
        <v>2.7</v>
      </c>
      <c r="AQ9" s="74">
        <v>50</v>
      </c>
      <c r="AR9" s="73">
        <v>8.2</v>
      </c>
      <c r="AS9" s="40">
        <f t="shared" si="16"/>
        <v>0.16399999999999998</v>
      </c>
      <c r="AT9" s="41" t="str">
        <f t="shared" si="17"/>
        <v>СВ.200</v>
      </c>
      <c r="AU9" s="75"/>
      <c r="AV9" s="74"/>
      <c r="AW9" s="73"/>
      <c r="AX9" s="40" t="str">
        <f t="shared" si="18"/>
        <v> </v>
      </c>
      <c r="AY9" s="59" t="str">
        <f t="shared" si="19"/>
        <v> </v>
      </c>
      <c r="AZ9" s="75"/>
      <c r="BA9" s="74"/>
      <c r="BB9" s="73"/>
      <c r="BC9" s="40" t="str">
        <f t="shared" si="20"/>
        <v> </v>
      </c>
      <c r="BD9" s="41" t="str">
        <f t="shared" si="21"/>
        <v> </v>
      </c>
    </row>
    <row r="10" spans="1:56" s="42" customFormat="1" ht="28.5" customHeight="1">
      <c r="A10" s="64" t="s">
        <v>21</v>
      </c>
      <c r="B10" s="52">
        <f t="shared" si="22"/>
        <v>13.9</v>
      </c>
      <c r="C10" s="53">
        <f t="shared" si="22"/>
        <v>5</v>
      </c>
      <c r="D10" s="53">
        <f t="shared" si="22"/>
        <v>3.3</v>
      </c>
      <c r="E10" s="40">
        <f t="shared" si="0"/>
        <v>0.6599999999999999</v>
      </c>
      <c r="F10" s="41">
        <f t="shared" si="1"/>
        <v>0.23741007194244604</v>
      </c>
      <c r="G10" s="73"/>
      <c r="H10" s="74"/>
      <c r="I10" s="73"/>
      <c r="J10" s="40" t="str">
        <f t="shared" si="2"/>
        <v> </v>
      </c>
      <c r="K10" s="59" t="str">
        <f t="shared" si="3"/>
        <v> </v>
      </c>
      <c r="L10" s="84"/>
      <c r="M10" s="74"/>
      <c r="N10" s="73"/>
      <c r="O10" s="40" t="str">
        <f t="shared" si="4"/>
        <v> </v>
      </c>
      <c r="P10" s="41" t="str">
        <f t="shared" si="5"/>
        <v> </v>
      </c>
      <c r="Q10" s="76"/>
      <c r="R10" s="74"/>
      <c r="S10" s="73"/>
      <c r="T10" s="40" t="str">
        <f t="shared" si="6"/>
        <v> </v>
      </c>
      <c r="U10" s="41" t="str">
        <f t="shared" si="7"/>
        <v> </v>
      </c>
      <c r="V10" s="76"/>
      <c r="W10" s="74"/>
      <c r="X10" s="73"/>
      <c r="Y10" s="40" t="str">
        <f t="shared" si="8"/>
        <v> </v>
      </c>
      <c r="Z10" s="41" t="str">
        <f t="shared" si="9"/>
        <v> </v>
      </c>
      <c r="AA10" s="75"/>
      <c r="AB10" s="74"/>
      <c r="AC10" s="73"/>
      <c r="AD10" s="40" t="str">
        <f t="shared" si="10"/>
        <v> </v>
      </c>
      <c r="AE10" s="41" t="str">
        <f t="shared" si="11"/>
        <v> </v>
      </c>
      <c r="AF10" s="73">
        <v>13.9</v>
      </c>
      <c r="AG10" s="74">
        <v>5</v>
      </c>
      <c r="AH10" s="73">
        <v>3.3</v>
      </c>
      <c r="AI10" s="40">
        <f t="shared" si="12"/>
        <v>0.6599999999999999</v>
      </c>
      <c r="AJ10" s="41">
        <f t="shared" si="13"/>
        <v>0.23741007194244604</v>
      </c>
      <c r="AK10" s="75"/>
      <c r="AL10" s="74"/>
      <c r="AM10" s="73"/>
      <c r="AN10" s="40" t="str">
        <f t="shared" si="14"/>
        <v> </v>
      </c>
      <c r="AO10" s="41" t="str">
        <f t="shared" si="15"/>
        <v> </v>
      </c>
      <c r="AP10" s="73"/>
      <c r="AQ10" s="74"/>
      <c r="AR10" s="73"/>
      <c r="AS10" s="40" t="str">
        <f t="shared" si="16"/>
        <v> </v>
      </c>
      <c r="AT10" s="41" t="str">
        <f t="shared" si="17"/>
        <v> </v>
      </c>
      <c r="AU10" s="75"/>
      <c r="AV10" s="74"/>
      <c r="AW10" s="73"/>
      <c r="AX10" s="40" t="str">
        <f t="shared" si="18"/>
        <v> </v>
      </c>
      <c r="AY10" s="59" t="str">
        <f t="shared" si="19"/>
        <v> </v>
      </c>
      <c r="AZ10" s="75"/>
      <c r="BA10" s="74"/>
      <c r="BB10" s="73"/>
      <c r="BC10" s="40" t="str">
        <f t="shared" si="20"/>
        <v> </v>
      </c>
      <c r="BD10" s="41" t="str">
        <f t="shared" si="21"/>
        <v> </v>
      </c>
    </row>
    <row r="11" spans="1:56" s="42" customFormat="1" ht="25.5" customHeight="1">
      <c r="A11" s="64" t="s">
        <v>12</v>
      </c>
      <c r="B11" s="52">
        <f t="shared" si="22"/>
        <v>48.3</v>
      </c>
      <c r="C11" s="53">
        <f t="shared" si="22"/>
        <v>165</v>
      </c>
      <c r="D11" s="53">
        <f t="shared" si="22"/>
        <v>81.4</v>
      </c>
      <c r="E11" s="40">
        <f t="shared" si="0"/>
        <v>0.49333333333333335</v>
      </c>
      <c r="F11" s="41">
        <f t="shared" si="1"/>
        <v>1.6853002070393377</v>
      </c>
      <c r="G11" s="73"/>
      <c r="H11" s="74"/>
      <c r="I11" s="73"/>
      <c r="J11" s="40" t="str">
        <f t="shared" si="2"/>
        <v> </v>
      </c>
      <c r="K11" s="59" t="str">
        <f t="shared" si="3"/>
        <v> </v>
      </c>
      <c r="L11" s="84"/>
      <c r="M11" s="74"/>
      <c r="N11" s="73"/>
      <c r="O11" s="40" t="str">
        <f t="shared" si="4"/>
        <v> </v>
      </c>
      <c r="P11" s="41" t="str">
        <f t="shared" si="5"/>
        <v> </v>
      </c>
      <c r="Q11" s="76"/>
      <c r="R11" s="74"/>
      <c r="S11" s="73"/>
      <c r="T11" s="40" t="str">
        <f t="shared" si="6"/>
        <v> </v>
      </c>
      <c r="U11" s="41" t="str">
        <f t="shared" si="7"/>
        <v> </v>
      </c>
      <c r="V11" s="76"/>
      <c r="W11" s="74"/>
      <c r="X11" s="73"/>
      <c r="Y11" s="40" t="str">
        <f t="shared" si="8"/>
        <v> </v>
      </c>
      <c r="Z11" s="41" t="str">
        <f t="shared" si="9"/>
        <v> </v>
      </c>
      <c r="AA11" s="75"/>
      <c r="AB11" s="74"/>
      <c r="AC11" s="73"/>
      <c r="AD11" s="40" t="str">
        <f t="shared" si="10"/>
        <v> </v>
      </c>
      <c r="AE11" s="41" t="str">
        <f t="shared" si="11"/>
        <v> </v>
      </c>
      <c r="AF11" s="73">
        <v>48.3</v>
      </c>
      <c r="AG11" s="74">
        <v>165</v>
      </c>
      <c r="AH11" s="73">
        <v>81.4</v>
      </c>
      <c r="AI11" s="40">
        <f t="shared" si="12"/>
        <v>0.49333333333333335</v>
      </c>
      <c r="AJ11" s="41">
        <f t="shared" si="13"/>
        <v>1.6853002070393377</v>
      </c>
      <c r="AK11" s="75"/>
      <c r="AL11" s="74"/>
      <c r="AM11" s="73"/>
      <c r="AN11" s="40" t="str">
        <f t="shared" si="14"/>
        <v> </v>
      </c>
      <c r="AO11" s="41" t="str">
        <f t="shared" si="15"/>
        <v> </v>
      </c>
      <c r="AP11" s="73"/>
      <c r="AQ11" s="74"/>
      <c r="AR11" s="73"/>
      <c r="AS11" s="40" t="str">
        <f t="shared" si="16"/>
        <v> </v>
      </c>
      <c r="AT11" s="41" t="str">
        <f t="shared" si="17"/>
        <v> </v>
      </c>
      <c r="AU11" s="75"/>
      <c r="AV11" s="74"/>
      <c r="AW11" s="73"/>
      <c r="AX11" s="40" t="str">
        <f t="shared" si="18"/>
        <v> </v>
      </c>
      <c r="AY11" s="59" t="str">
        <f t="shared" si="19"/>
        <v> </v>
      </c>
      <c r="AZ11" s="75"/>
      <c r="BA11" s="74"/>
      <c r="BB11" s="73"/>
      <c r="BC11" s="40" t="str">
        <f t="shared" si="20"/>
        <v> </v>
      </c>
      <c r="BD11" s="41" t="str">
        <f t="shared" si="21"/>
        <v> </v>
      </c>
    </row>
    <row r="12" spans="1:56" s="42" customFormat="1" ht="29.25" customHeight="1">
      <c r="A12" s="64" t="s">
        <v>13</v>
      </c>
      <c r="B12" s="52">
        <f t="shared" si="22"/>
        <v>55.1</v>
      </c>
      <c r="C12" s="53">
        <f t="shared" si="22"/>
        <v>15</v>
      </c>
      <c r="D12" s="53">
        <f t="shared" si="22"/>
        <v>0</v>
      </c>
      <c r="E12" s="40">
        <f t="shared" si="0"/>
        <v>0</v>
      </c>
      <c r="F12" s="41">
        <f t="shared" si="1"/>
        <v>0</v>
      </c>
      <c r="G12" s="73"/>
      <c r="H12" s="74"/>
      <c r="I12" s="73"/>
      <c r="J12" s="40" t="str">
        <f t="shared" si="2"/>
        <v> </v>
      </c>
      <c r="K12" s="59" t="str">
        <f t="shared" si="3"/>
        <v> </v>
      </c>
      <c r="L12" s="84"/>
      <c r="M12" s="74"/>
      <c r="N12" s="73"/>
      <c r="O12" s="40" t="str">
        <f t="shared" si="4"/>
        <v> </v>
      </c>
      <c r="P12" s="41" t="str">
        <f t="shared" si="5"/>
        <v> </v>
      </c>
      <c r="Q12" s="76"/>
      <c r="R12" s="74"/>
      <c r="S12" s="73"/>
      <c r="T12" s="40" t="str">
        <f t="shared" si="6"/>
        <v> </v>
      </c>
      <c r="U12" s="41" t="str">
        <f t="shared" si="7"/>
        <v> </v>
      </c>
      <c r="V12" s="76">
        <v>7</v>
      </c>
      <c r="W12" s="74"/>
      <c r="X12" s="73"/>
      <c r="Y12" s="40" t="str">
        <f t="shared" si="8"/>
        <v> </v>
      </c>
      <c r="Z12" s="41">
        <f t="shared" si="9"/>
        <v>0</v>
      </c>
      <c r="AA12" s="75"/>
      <c r="AB12" s="74"/>
      <c r="AC12" s="73"/>
      <c r="AD12" s="40" t="str">
        <f t="shared" si="10"/>
        <v> </v>
      </c>
      <c r="AE12" s="41" t="str">
        <f t="shared" si="11"/>
        <v> </v>
      </c>
      <c r="AF12" s="73">
        <v>48.1</v>
      </c>
      <c r="AG12" s="74">
        <v>15</v>
      </c>
      <c r="AH12" s="73">
        <v>0</v>
      </c>
      <c r="AI12" s="40">
        <f t="shared" si="12"/>
        <v>0</v>
      </c>
      <c r="AJ12" s="41">
        <f t="shared" si="13"/>
        <v>0</v>
      </c>
      <c r="AK12" s="75"/>
      <c r="AL12" s="74"/>
      <c r="AM12" s="73"/>
      <c r="AN12" s="40" t="str">
        <f t="shared" si="14"/>
        <v> </v>
      </c>
      <c r="AO12" s="41" t="str">
        <f t="shared" si="15"/>
        <v> </v>
      </c>
      <c r="AP12" s="73"/>
      <c r="AQ12" s="74"/>
      <c r="AR12" s="73"/>
      <c r="AS12" s="40" t="str">
        <f t="shared" si="16"/>
        <v> </v>
      </c>
      <c r="AT12" s="41" t="str">
        <f t="shared" si="17"/>
        <v> </v>
      </c>
      <c r="AU12" s="75"/>
      <c r="AV12" s="74"/>
      <c r="AW12" s="73"/>
      <c r="AX12" s="40" t="str">
        <f t="shared" si="18"/>
        <v> </v>
      </c>
      <c r="AY12" s="59" t="str">
        <f t="shared" si="19"/>
        <v> </v>
      </c>
      <c r="AZ12" s="75"/>
      <c r="BA12" s="74"/>
      <c r="BB12" s="73"/>
      <c r="BC12" s="40" t="str">
        <f t="shared" si="20"/>
        <v> </v>
      </c>
      <c r="BD12" s="41" t="str">
        <f t="shared" si="21"/>
        <v> </v>
      </c>
    </row>
    <row r="13" spans="1:56" s="42" customFormat="1" ht="39" customHeight="1">
      <c r="A13" s="65" t="s">
        <v>14</v>
      </c>
      <c r="B13" s="58">
        <f>SUM(B9:B12)</f>
        <v>172.3</v>
      </c>
      <c r="C13" s="44">
        <f>SUM(C9:C12)</f>
        <v>980</v>
      </c>
      <c r="D13" s="44">
        <f>SUM(D9:D12)</f>
        <v>157.9</v>
      </c>
      <c r="E13" s="46">
        <f t="shared" si="0"/>
        <v>0.16112244897959185</v>
      </c>
      <c r="F13" s="47">
        <f t="shared" si="1"/>
        <v>0.9164248403946604</v>
      </c>
      <c r="G13" s="56">
        <f>SUM(G9:G12)</f>
        <v>27.3</v>
      </c>
      <c r="H13" s="44">
        <f>SUM(H9:H12)</f>
        <v>450</v>
      </c>
      <c r="I13" s="45">
        <f>SUM(I9:I12)</f>
        <v>6.7</v>
      </c>
      <c r="J13" s="46">
        <f t="shared" si="2"/>
        <v>0.014888888888888889</v>
      </c>
      <c r="K13" s="60">
        <f t="shared" si="3"/>
        <v>0.2454212454212454</v>
      </c>
      <c r="L13" s="43">
        <f>SUM(L9:L12)</f>
        <v>0</v>
      </c>
      <c r="M13" s="44">
        <f>SUM(M9:M12)</f>
        <v>0</v>
      </c>
      <c r="N13" s="45">
        <f>SUM(N9:N12)</f>
        <v>0</v>
      </c>
      <c r="O13" s="46" t="str">
        <f t="shared" si="4"/>
        <v> </v>
      </c>
      <c r="P13" s="47" t="str">
        <f t="shared" si="5"/>
        <v> </v>
      </c>
      <c r="Q13" s="56">
        <f>SUM(Q9:Q12)</f>
        <v>0</v>
      </c>
      <c r="R13" s="44">
        <f>SUM(R9:R12)</f>
        <v>0</v>
      </c>
      <c r="S13" s="45">
        <f>SUM(S9:S12)</f>
        <v>0</v>
      </c>
      <c r="T13" s="46" t="str">
        <f t="shared" si="6"/>
        <v> </v>
      </c>
      <c r="U13" s="47" t="str">
        <f t="shared" si="7"/>
        <v> </v>
      </c>
      <c r="V13" s="56">
        <f>SUM(V9:V12)</f>
        <v>7</v>
      </c>
      <c r="W13" s="44">
        <f>SUM(W9:W12)</f>
        <v>80</v>
      </c>
      <c r="X13" s="45">
        <f>SUM(X9:X12)</f>
        <v>5</v>
      </c>
      <c r="Y13" s="46">
        <f t="shared" si="8"/>
        <v>0.0625</v>
      </c>
      <c r="Z13" s="47">
        <f t="shared" si="9"/>
        <v>0.7142857142857143</v>
      </c>
      <c r="AA13" s="43">
        <f>SUM(AA9:AA12)</f>
        <v>0</v>
      </c>
      <c r="AB13" s="44">
        <f>SUM(AB9:AB12)</f>
        <v>0</v>
      </c>
      <c r="AC13" s="45">
        <f>SUM(AC9:AC12)</f>
        <v>0</v>
      </c>
      <c r="AD13" s="46" t="str">
        <f t="shared" si="10"/>
        <v> </v>
      </c>
      <c r="AE13" s="47" t="str">
        <f t="shared" si="11"/>
        <v> </v>
      </c>
      <c r="AF13" s="43">
        <f>SUM(AF9:AF12)</f>
        <v>135.29999999999998</v>
      </c>
      <c r="AG13" s="44">
        <f>SUM(AG9:AG12)</f>
        <v>400</v>
      </c>
      <c r="AH13" s="45">
        <f>SUM(AH9:AH12)</f>
        <v>138</v>
      </c>
      <c r="AI13" s="46">
        <f t="shared" si="12"/>
        <v>0.345</v>
      </c>
      <c r="AJ13" s="47">
        <f t="shared" si="13"/>
        <v>1.0199556541019956</v>
      </c>
      <c r="AK13" s="43">
        <f>SUM(AK9:AK12)</f>
        <v>0</v>
      </c>
      <c r="AL13" s="44">
        <f>SUM(AL9:AL12)</f>
        <v>0</v>
      </c>
      <c r="AM13" s="45">
        <f>SUM(AM9:AM12)</f>
        <v>0</v>
      </c>
      <c r="AN13" s="46" t="str">
        <f t="shared" si="14"/>
        <v> </v>
      </c>
      <c r="AO13" s="47" t="str">
        <f t="shared" si="15"/>
        <v> </v>
      </c>
      <c r="AP13" s="43">
        <f>SUM(AP9:AP12)</f>
        <v>2.7</v>
      </c>
      <c r="AQ13" s="44">
        <f>SUM(AQ9:AQ12)</f>
        <v>50</v>
      </c>
      <c r="AR13" s="45">
        <f>SUM(AR9:AR12)</f>
        <v>8.2</v>
      </c>
      <c r="AS13" s="46">
        <f t="shared" si="16"/>
        <v>0.16399999999999998</v>
      </c>
      <c r="AT13" s="47" t="str">
        <f t="shared" si="17"/>
        <v>СВ.200</v>
      </c>
      <c r="AU13" s="43">
        <f>SUM(AU9:AU12)</f>
        <v>0</v>
      </c>
      <c r="AV13" s="44">
        <f>SUM(AV9:AV12)</f>
        <v>0</v>
      </c>
      <c r="AW13" s="45">
        <f>SUM(AW9:AW12)</f>
        <v>0</v>
      </c>
      <c r="AX13" s="46" t="str">
        <f t="shared" si="18"/>
        <v> </v>
      </c>
      <c r="AY13" s="60" t="str">
        <f t="shared" si="19"/>
        <v> </v>
      </c>
      <c r="AZ13" s="43">
        <f>SUM(AZ9:AZ12)</f>
        <v>0</v>
      </c>
      <c r="BA13" s="44">
        <f>SUM(BA9:BA12)</f>
        <v>0</v>
      </c>
      <c r="BB13" s="45">
        <f>SUM(BB9:BB12)</f>
        <v>0</v>
      </c>
      <c r="BC13" s="46" t="str">
        <f t="shared" si="20"/>
        <v> </v>
      </c>
      <c r="BD13" s="47" t="str">
        <f t="shared" si="21"/>
        <v> </v>
      </c>
    </row>
    <row r="14" spans="1:56" s="42" customFormat="1" ht="33.75" customHeight="1" thickBot="1">
      <c r="A14" s="66" t="s">
        <v>20</v>
      </c>
      <c r="B14" s="48">
        <f>B13+B7</f>
        <v>921.2</v>
      </c>
      <c r="C14" s="49">
        <f>C13+C7</f>
        <v>4575.2</v>
      </c>
      <c r="D14" s="49">
        <f>D13+D7</f>
        <v>839.6</v>
      </c>
      <c r="E14" s="50">
        <f t="shared" si="0"/>
        <v>0.1835111033397447</v>
      </c>
      <c r="F14" s="51">
        <f t="shared" si="1"/>
        <v>0.9114198871037776</v>
      </c>
      <c r="G14" s="57">
        <f>G13+G7</f>
        <v>95</v>
      </c>
      <c r="H14" s="49">
        <f>H13+H7</f>
        <v>1044.2</v>
      </c>
      <c r="I14" s="49">
        <f>I13+I7</f>
        <v>21.8</v>
      </c>
      <c r="J14" s="50">
        <f t="shared" si="2"/>
        <v>0.020877226584945414</v>
      </c>
      <c r="K14" s="61">
        <f t="shared" si="3"/>
        <v>0.22947368421052633</v>
      </c>
      <c r="L14" s="48">
        <f>L13+L7</f>
        <v>0</v>
      </c>
      <c r="M14" s="49">
        <f>M13+M7</f>
        <v>117.5</v>
      </c>
      <c r="N14" s="49">
        <f>N13+N7</f>
        <v>7.6</v>
      </c>
      <c r="O14" s="50">
        <f t="shared" si="4"/>
        <v>0.06468085106382979</v>
      </c>
      <c r="P14" s="51" t="str">
        <f t="shared" si="5"/>
        <v> </v>
      </c>
      <c r="Q14" s="57">
        <f>Q13+Q7</f>
        <v>293.9</v>
      </c>
      <c r="R14" s="49">
        <f>R13+R7</f>
        <v>479.4</v>
      </c>
      <c r="S14" s="49">
        <f>S13+S7</f>
        <v>1.4</v>
      </c>
      <c r="T14" s="50">
        <f t="shared" si="6"/>
        <v>0.002920317062995411</v>
      </c>
      <c r="U14" s="51">
        <f t="shared" si="7"/>
        <v>0.004763525008506295</v>
      </c>
      <c r="V14" s="57">
        <f>V13+V7</f>
        <v>7</v>
      </c>
      <c r="W14" s="49">
        <f>W13+W7</f>
        <v>105</v>
      </c>
      <c r="X14" s="49">
        <f>X13+X7</f>
        <v>5</v>
      </c>
      <c r="Y14" s="50">
        <f t="shared" si="8"/>
        <v>0.047619047619047616</v>
      </c>
      <c r="Z14" s="51">
        <f t="shared" si="9"/>
        <v>0.7142857142857143</v>
      </c>
      <c r="AA14" s="48">
        <f>AA13+AA7</f>
        <v>22.5</v>
      </c>
      <c r="AB14" s="49">
        <f>AB13+AB7</f>
        <v>81.1</v>
      </c>
      <c r="AC14" s="49">
        <f>AC13+AC7</f>
        <v>39.3</v>
      </c>
      <c r="AD14" s="50">
        <f t="shared" si="10"/>
        <v>0.4845869297163995</v>
      </c>
      <c r="AE14" s="51">
        <f t="shared" si="11"/>
        <v>1.7466666666666666</v>
      </c>
      <c r="AF14" s="48">
        <f>AF13+AF7</f>
        <v>442.6</v>
      </c>
      <c r="AG14" s="49">
        <f>AG13+AG7</f>
        <v>2563.3</v>
      </c>
      <c r="AH14" s="49">
        <f>AH13+AH7</f>
        <v>682.2</v>
      </c>
      <c r="AI14" s="50">
        <f t="shared" si="12"/>
        <v>0.26614130222759724</v>
      </c>
      <c r="AJ14" s="51">
        <f t="shared" si="13"/>
        <v>1.5413465883416178</v>
      </c>
      <c r="AK14" s="48">
        <f>AK13+AK7</f>
        <v>0</v>
      </c>
      <c r="AL14" s="49">
        <f>AL13+AL7</f>
        <v>20</v>
      </c>
      <c r="AM14" s="49">
        <f>AM13+AM7</f>
        <v>41</v>
      </c>
      <c r="AN14" s="50" t="str">
        <f t="shared" si="14"/>
        <v>СВ.200</v>
      </c>
      <c r="AO14" s="51" t="str">
        <f t="shared" si="15"/>
        <v> </v>
      </c>
      <c r="AP14" s="48">
        <f>AP13+AP7</f>
        <v>38.800000000000004</v>
      </c>
      <c r="AQ14" s="49">
        <f>AQ13+AQ7</f>
        <v>115.2</v>
      </c>
      <c r="AR14" s="49">
        <f>AR13+AR7</f>
        <v>23.1</v>
      </c>
      <c r="AS14" s="50">
        <f t="shared" si="16"/>
        <v>0.20052083333333334</v>
      </c>
      <c r="AT14" s="51">
        <f t="shared" si="17"/>
        <v>0.595360824742268</v>
      </c>
      <c r="AU14" s="48">
        <f>AU13+AU7</f>
        <v>21.4</v>
      </c>
      <c r="AV14" s="49">
        <f>AV13+AV7</f>
        <v>49.5</v>
      </c>
      <c r="AW14" s="49">
        <f>AW13+AW7</f>
        <v>18.2</v>
      </c>
      <c r="AX14" s="50">
        <f t="shared" si="18"/>
        <v>0.36767676767676766</v>
      </c>
      <c r="AY14" s="61">
        <f t="shared" si="19"/>
        <v>0.8504672897196262</v>
      </c>
      <c r="AZ14" s="48">
        <f>AZ13+AZ7</f>
        <v>0</v>
      </c>
      <c r="BA14" s="49">
        <f>BA13+BA7</f>
        <v>0</v>
      </c>
      <c r="BB14" s="49">
        <f>BB13+BB7</f>
        <v>0</v>
      </c>
      <c r="BC14" s="50" t="str">
        <f t="shared" si="20"/>
        <v> </v>
      </c>
      <c r="BD14" s="51" t="str">
        <f t="shared" si="21"/>
        <v> </v>
      </c>
    </row>
  </sheetData>
  <sheetProtection/>
  <mergeCells count="13">
    <mergeCell ref="A4:A5"/>
    <mergeCell ref="G4:K4"/>
    <mergeCell ref="Q4:U4"/>
    <mergeCell ref="V4:Z4"/>
    <mergeCell ref="AA4:AE4"/>
    <mergeCell ref="B4:F4"/>
    <mergeCell ref="AZ4:BD4"/>
    <mergeCell ref="AF4:AJ4"/>
    <mergeCell ref="AK4:AO4"/>
    <mergeCell ref="AP4:AT4"/>
    <mergeCell ref="AU4:AY4"/>
    <mergeCell ref="B2:U2"/>
    <mergeCell ref="L4:P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13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7">
      <selection activeCell="B10" sqref="B10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108" t="s">
        <v>99</v>
      </c>
      <c r="B2" s="109"/>
      <c r="C2" s="109"/>
      <c r="D2" s="109"/>
      <c r="E2" s="109"/>
      <c r="F2" s="109"/>
    </row>
    <row r="3" spans="1:6" ht="15.75" thickBot="1">
      <c r="A3" s="1" t="s">
        <v>95</v>
      </c>
      <c r="B3" s="1"/>
      <c r="C3" s="1"/>
      <c r="D3" s="1"/>
      <c r="E3" s="1"/>
      <c r="F3" s="1" t="s">
        <v>71</v>
      </c>
    </row>
    <row r="4" spans="1:6" ht="23.25" customHeight="1">
      <c r="A4" s="106"/>
      <c r="B4" s="103" t="s">
        <v>72</v>
      </c>
      <c r="C4" s="104"/>
      <c r="D4" s="104"/>
      <c r="E4" s="104"/>
      <c r="F4" s="105"/>
    </row>
    <row r="5" spans="1:6" ht="63.75" customHeight="1">
      <c r="A5" s="107"/>
      <c r="B5" s="16" t="s">
        <v>89</v>
      </c>
      <c r="C5" s="17" t="s">
        <v>88</v>
      </c>
      <c r="D5" s="17" t="s">
        <v>92</v>
      </c>
      <c r="E5" s="17" t="s">
        <v>93</v>
      </c>
      <c r="F5" s="18" t="s">
        <v>94</v>
      </c>
    </row>
    <row r="6" spans="1:6" s="15" customFormat="1" ht="15">
      <c r="A6" s="69">
        <v>1</v>
      </c>
      <c r="B6" s="19">
        <v>2</v>
      </c>
      <c r="C6" s="20">
        <v>3</v>
      </c>
      <c r="D6" s="20">
        <v>4</v>
      </c>
      <c r="E6" s="20" t="s">
        <v>23</v>
      </c>
      <c r="F6" s="21" t="s">
        <v>24</v>
      </c>
    </row>
    <row r="7" spans="1:6" s="42" customFormat="1" ht="36.75" customHeight="1">
      <c r="A7" s="70" t="s">
        <v>9</v>
      </c>
      <c r="B7" s="67">
        <f>налоговые!B7+неналоговые!B7</f>
        <v>2582</v>
      </c>
      <c r="C7" s="30">
        <f>налоговые!C7+неналоговые!C7</f>
        <v>13058.599999999999</v>
      </c>
      <c r="D7" s="68">
        <f>налоговые!D7+неналоговые!D7</f>
        <v>2879.7</v>
      </c>
      <c r="E7" s="40">
        <f>IF(C7=0," ",IF(D7/C7*100&gt;200,"СВ.200",D7/C7))</f>
        <v>0.22052134225720982</v>
      </c>
      <c r="F7" s="41">
        <f>IF(B7=0," ",IF(D7/B7*100&gt;200,"СВ.200",D7/B7))</f>
        <v>1.1152982184353213</v>
      </c>
    </row>
    <row r="8" spans="1:6" s="42" customFormat="1" ht="34.5" customHeight="1">
      <c r="A8" s="70" t="s">
        <v>10</v>
      </c>
      <c r="B8" s="67"/>
      <c r="C8" s="30"/>
      <c r="D8" s="68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</row>
    <row r="9" spans="1:6" s="42" customFormat="1" ht="39" customHeight="1">
      <c r="A9" s="70" t="s">
        <v>11</v>
      </c>
      <c r="B9" s="67">
        <f>налоговые!B9+неналоговые!B9</f>
        <v>1539.3</v>
      </c>
      <c r="C9" s="30">
        <f>налоговые!C9+неналоговые!C9</f>
        <v>6923.8</v>
      </c>
      <c r="D9" s="68">
        <f>налоговые!D9+неналоговые!D9</f>
        <v>1631</v>
      </c>
      <c r="E9" s="40">
        <f t="shared" si="0"/>
        <v>0.23556428550795805</v>
      </c>
      <c r="F9" s="41">
        <f t="shared" si="1"/>
        <v>1.0595725329695316</v>
      </c>
    </row>
    <row r="10" spans="1:6" s="42" customFormat="1" ht="27.75" customHeight="1">
      <c r="A10" s="70" t="s">
        <v>21</v>
      </c>
      <c r="B10" s="67">
        <f>налоговые!B10+неналоговые!B10</f>
        <v>110.30000000000001</v>
      </c>
      <c r="C10" s="30">
        <f>налоговые!C10+неналоговые!C10</f>
        <v>98</v>
      </c>
      <c r="D10" s="68">
        <f>налоговые!D10+неналоговые!D10</f>
        <v>21</v>
      </c>
      <c r="E10" s="40">
        <f t="shared" si="0"/>
        <v>0.21428571428571427</v>
      </c>
      <c r="F10" s="41">
        <f t="shared" si="1"/>
        <v>0.19038984587488667</v>
      </c>
    </row>
    <row r="11" spans="1:6" s="42" customFormat="1" ht="23.25" customHeight="1">
      <c r="A11" s="70" t="s">
        <v>12</v>
      </c>
      <c r="B11" s="67">
        <f>налоговые!B11+неналоговые!B11</f>
        <v>367.8</v>
      </c>
      <c r="C11" s="30">
        <f>налоговые!C11+неналоговые!C11</f>
        <v>564.5</v>
      </c>
      <c r="D11" s="68">
        <f>налоговые!D11+неналоговые!D11</f>
        <v>137.5</v>
      </c>
      <c r="E11" s="40">
        <f t="shared" si="0"/>
        <v>0.24357838795394154</v>
      </c>
      <c r="F11" s="41">
        <f t="shared" si="1"/>
        <v>0.37384448069603043</v>
      </c>
    </row>
    <row r="12" spans="1:6" s="42" customFormat="1" ht="23.25" customHeight="1">
      <c r="A12" s="70" t="s">
        <v>13</v>
      </c>
      <c r="B12" s="67">
        <f>налоговые!B12+неналоговые!B12</f>
        <v>200</v>
      </c>
      <c r="C12" s="30">
        <f>налоговые!C12+неналоговые!C12</f>
        <v>187</v>
      </c>
      <c r="D12" s="68">
        <f>налоговые!D12+неналоговые!D12</f>
        <v>16.8</v>
      </c>
      <c r="E12" s="40">
        <f t="shared" si="0"/>
        <v>0.08983957219251337</v>
      </c>
      <c r="F12" s="41">
        <f t="shared" si="1"/>
        <v>0.084</v>
      </c>
    </row>
    <row r="13" spans="1:6" s="42" customFormat="1" ht="35.25" customHeight="1">
      <c r="A13" s="71" t="s">
        <v>14</v>
      </c>
      <c r="B13" s="43">
        <f>SUM(B9:B12)</f>
        <v>2217.3999999999996</v>
      </c>
      <c r="C13" s="44">
        <f>SUM(C9:C12)</f>
        <v>7773.3</v>
      </c>
      <c r="D13" s="45">
        <f>SUM(D9:D12)</f>
        <v>1806.3</v>
      </c>
      <c r="E13" s="46">
        <f t="shared" si="0"/>
        <v>0.2323723515109413</v>
      </c>
      <c r="F13" s="47">
        <f t="shared" si="1"/>
        <v>0.8146026878325968</v>
      </c>
    </row>
    <row r="14" spans="1:6" s="42" customFormat="1" ht="24.75" customHeight="1" thickBot="1">
      <c r="A14" s="72" t="s">
        <v>20</v>
      </c>
      <c r="B14" s="48">
        <f>B13+B7</f>
        <v>4799.4</v>
      </c>
      <c r="C14" s="49">
        <f>C13+C7</f>
        <v>20831.899999999998</v>
      </c>
      <c r="D14" s="49">
        <f>D13+D7</f>
        <v>4686</v>
      </c>
      <c r="E14" s="50">
        <f t="shared" si="0"/>
        <v>0.22494347611115648</v>
      </c>
      <c r="F14" s="51">
        <f t="shared" si="1"/>
        <v>0.9763720465058133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2016-03-17T07:12:21Z</cp:lastPrinted>
  <dcterms:created xsi:type="dcterms:W3CDTF">2011-10-21T06:26:35Z</dcterms:created>
  <dcterms:modified xsi:type="dcterms:W3CDTF">2017-04-20T08:57:49Z</dcterms:modified>
  <cp:category/>
  <cp:version/>
  <cp:contentType/>
  <cp:contentStatus/>
</cp:coreProperties>
</file>