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9440" windowHeight="11730" activeTab="1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<sst xmlns="http://schemas.openxmlformats.org/spreadsheetml/2006/main" count="277" uniqueCount="99">
  <si>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</si>
  <si>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</si>
  <si>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</si>
  <si>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</si>
  <si>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</si>
  <si>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</si>
  <si>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</si>
  <si>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</si>
  <si>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</si>
  <si>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</si>
  <si>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</si>
  <si>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</si>
  <si>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</si>
  <si>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</si>
  <si>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</si>
  <si>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</si>
  <si>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</si>
  <si>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</si>
  <si>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</si>
  <si>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</si>
  <si>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</si>
  <si>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</si>
  <si>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</si>
  <si>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</si>
  <si>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</si>
  <si>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</si>
  <si>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</si>
  <si>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</si>
  <si>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</si>
  <si>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</si>
  <si>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</si>
  <si>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</si>
  <si>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</si>
  <si>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</si>
  <si>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</si>
  <si>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</si>
  <si>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</si>
  <si>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</si>
  <si>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</si>
  <si>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</si>
  <si>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</si>
  <si>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</si>
  <si>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</si>
  <si>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</si>
  <si>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</si>
  <si>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</si>
  <si>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</si>
  <si>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</si>
  <si>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</si>
  <si>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</si>
  <si>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</si>
  <si>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</si>
  <si>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</si>
  <si>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</si>
  <si>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</si>
  <si>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</si>
  <si>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</si>
  <si>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</si>
  <si>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</si>
  <si>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</si>
  <si>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</si>
  <si>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</si>
  <si>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</si>
  <si>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</si>
  <si>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</si>
  <si>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</si>
  <si>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</si>
  <si>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</si>
  <si>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</si>
  <si>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</si>
  <si>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</si>
  <si>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</si>
  <si>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</si>
  <si>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</si>
  <si>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</si>
  <si>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</si>
  <si>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</si>
  <si>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</si>
  <si>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</si>
  <si>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</si>
  <si>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</si>
  <si>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</si>
  <si>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</si>
  <si>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</si>
  <si>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</si>
  <si>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</si>
  <si>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план на 2017 год</t>
  </si>
  <si>
    <t>по состоянию на 01.01.2018</t>
  </si>
  <si>
    <t>исполнено на 01.01.2018</t>
  </si>
  <si>
    <t xml:space="preserve">исполнено на 01.01.2017 </t>
  </si>
  <si>
    <t>% исполнения на 01.01.2018</t>
  </si>
  <si>
    <t>исполнено на 01.01.2017</t>
  </si>
  <si>
    <t>Патентная система</t>
  </si>
  <si>
    <t>Исполнение бюджетных назначений по налоговым доходам в 2017 году, динамика поступления в 2016-2017 годах</t>
  </si>
  <si>
    <t>темп роста (снижения) поступлений 2017/2016</t>
  </si>
  <si>
    <t>Исполнение бюджетных назначений по неналоговым доходам в 2017 году, динамика поступления в 2016-2017 годах</t>
  </si>
  <si>
    <t>Исполнение бюджетных назначений по налоговым и неналоговым доходам в 2017 году, динамика поступления в 2016-2017 годах</t>
  </si>
  <si>
    <t>Задолж.по отменённым налогам и сборам</t>
  </si>
  <si>
    <t>Аренда земли, находящейся в собственности муниципальных образований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</si>
</sst>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_-* #,##0.000&quot;р.&quot;_-;\-* #,##0.000&quot;р.&quot;_-;_-* &quot;-&quot;??&quot;р.&quot;_-;_-@_-"/>
    <numFmt numFmtId="185" formatCode="_-* #,##0.0&quot;р.&quot;_-;\-* #,##0.0&quot;р.&quot;_-;_-* &quot;-&quot;??&quot;р.&quot;_-;_-@_-"/>
    <numFmt numFmtId="186" formatCode="_-* #,##0&quot;р.&quot;_-;\-* #,##0&quot;р.&quot;_-;_-* &quot;-&quot;??&quot;р.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183" fontId="37" fillId="0" borderId="0" xfId="0" applyNumberFormat="1" applyFont="1" applyAlignment="1">
      <alignment/>
    </xf>
    <xf numFmtId="165" fontId="37" fillId="6" borderId="17" xfId="0" applyNumberFormat="1" applyFont="1" applyFill="1" applyBorder="1" applyAlignment="1">
      <alignment horizontal="right" vertical="top"/>
    </xf>
    <xf numFmtId="165" fontId="38" fillId="6" borderId="10" xfId="0" applyNumberFormat="1" applyFont="1" applyFill="1" applyBorder="1" applyAlignment="1">
      <alignment horizontal="right" vertical="top"/>
    </xf>
    <xf numFmtId="0" fontId="37" fillId="6" borderId="26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1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4"/>
  <sheetViews>
    <sheetView zoomScale="90" zoomScaleNormal="90" zoomScaleSheetLayoutView="100" zoomScalePageLayoutView="0" workbookViewId="0" topLeftCell="A1">
      <pane xSplit="1" ySplit="6" topLeftCell="A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Z5" sqref="AZ5"/>
    </sheetView>
  </sheetViews>
  <sheetFormatPr defaultColWidth="9.140625" defaultRowHeight="15"/>
  <cols>
    <col min="1" max="1" width="20.140625" style="0" customWidth="1"/>
    <col min="2" max="2" width="10.7109375" style="0" customWidth="1"/>
    <col min="3" max="3" width="8.7109375" style="0" customWidth="1"/>
    <col min="4" max="4" width="11.71093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6.140625" style="0" customWidth="1"/>
    <col min="23" max="23" width="9.8515625" style="0" customWidth="1"/>
    <col min="24" max="24" width="11.421875" style="0" customWidth="1"/>
    <col min="25" max="25" width="10.8515625" style="0" customWidth="1"/>
    <col min="26" max="31" width="12.57421875" style="0" customWidth="1"/>
    <col min="32" max="32" width="10.8515625" style="0" customWidth="1"/>
    <col min="34" max="34" width="11.28125" style="0" customWidth="1"/>
    <col min="35" max="35" width="11.421875" style="0" customWidth="1"/>
    <col min="36" max="36" width="12.00390625" style="0" customWidth="1"/>
    <col min="37" max="37" width="9.8515625" style="0" hidden="1" customWidth="1"/>
    <col min="38" max="38" width="0" style="0" hidden="1" customWidth="1"/>
    <col min="39" max="39" width="9.8515625" style="0" hidden="1" customWidth="1"/>
    <col min="40" max="40" width="11.00390625" style="0" hidden="1" customWidth="1"/>
    <col min="41" max="41" width="13.140625" style="0" hidden="1" customWidth="1"/>
    <col min="42" max="42" width="11.140625" style="0" customWidth="1"/>
    <col min="43" max="43" width="8.57421875" style="0" customWidth="1"/>
    <col min="44" max="44" width="11.57421875" style="0" customWidth="1"/>
    <col min="45" max="45" width="10.8515625" style="0" customWidth="1"/>
    <col min="46" max="46" width="12.00390625" style="0" customWidth="1"/>
    <col min="47" max="47" width="11.00390625" style="0" customWidth="1"/>
    <col min="48" max="48" width="8.421875" style="0" customWidth="1"/>
    <col min="49" max="49" width="11.421875" style="0" customWidth="1"/>
    <col min="50" max="50" width="11.8515625" style="0" customWidth="1"/>
    <col min="51" max="51" width="12.140625" style="0" customWidth="1"/>
    <col min="52" max="52" width="11.57421875" style="0" customWidth="1"/>
    <col min="53" max="53" width="8.421875" style="0" customWidth="1"/>
    <col min="54" max="54" width="11.140625" style="0" customWidth="1"/>
    <col min="55" max="55" width="10.8515625" style="0" customWidth="1"/>
    <col min="56" max="56" width="13.00390625" style="0" customWidth="1"/>
  </cols>
  <sheetData>
    <row r="2" spans="2:54" ht="18.75">
      <c r="B2" s="96" t="s">
        <v>93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84"/>
      <c r="W2" s="1"/>
      <c r="X2" s="1"/>
      <c r="Y2" s="8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thickBot="1">
      <c r="A3" s="1"/>
      <c r="B3" s="1" t="s">
        <v>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6" ht="15">
      <c r="A4" s="87"/>
      <c r="B4" s="89" t="s">
        <v>0</v>
      </c>
      <c r="C4" s="90"/>
      <c r="D4" s="90"/>
      <c r="E4" s="90"/>
      <c r="F4" s="91"/>
      <c r="G4" s="92" t="s">
        <v>1</v>
      </c>
      <c r="H4" s="93"/>
      <c r="I4" s="93"/>
      <c r="J4" s="94"/>
      <c r="K4" s="94"/>
      <c r="L4" s="92" t="s">
        <v>79</v>
      </c>
      <c r="M4" s="93"/>
      <c r="N4" s="93"/>
      <c r="O4" s="94"/>
      <c r="P4" s="95"/>
      <c r="Q4" s="93" t="s">
        <v>2</v>
      </c>
      <c r="R4" s="93"/>
      <c r="S4" s="93"/>
      <c r="T4" s="94"/>
      <c r="U4" s="95"/>
      <c r="V4" s="92" t="s">
        <v>92</v>
      </c>
      <c r="W4" s="93"/>
      <c r="X4" s="93"/>
      <c r="Y4" s="94"/>
      <c r="Z4" s="95"/>
      <c r="AA4" s="92" t="s">
        <v>3</v>
      </c>
      <c r="AB4" s="93"/>
      <c r="AC4" s="93"/>
      <c r="AD4" s="94"/>
      <c r="AE4" s="95"/>
      <c r="AF4" s="92" t="s">
        <v>4</v>
      </c>
      <c r="AG4" s="93"/>
      <c r="AH4" s="93"/>
      <c r="AI4" s="94"/>
      <c r="AJ4" s="95"/>
      <c r="AK4" s="92" t="s">
        <v>5</v>
      </c>
      <c r="AL4" s="93"/>
      <c r="AM4" s="93"/>
      <c r="AN4" s="94"/>
      <c r="AO4" s="95"/>
      <c r="AP4" s="92" t="s">
        <v>6</v>
      </c>
      <c r="AQ4" s="93"/>
      <c r="AR4" s="93"/>
      <c r="AS4" s="94"/>
      <c r="AT4" s="95"/>
      <c r="AU4" s="92" t="s">
        <v>7</v>
      </c>
      <c r="AV4" s="93"/>
      <c r="AW4" s="93"/>
      <c r="AX4" s="94"/>
      <c r="AY4" s="95"/>
      <c r="AZ4" s="92" t="s">
        <v>97</v>
      </c>
      <c r="BA4" s="93"/>
      <c r="BB4" s="93"/>
      <c r="BC4" s="98"/>
      <c r="BD4" s="99"/>
    </row>
    <row r="5" spans="1:56" ht="63" customHeight="1">
      <c r="A5" s="88"/>
      <c r="B5" s="2" t="s">
        <v>89</v>
      </c>
      <c r="C5" s="3" t="s">
        <v>86</v>
      </c>
      <c r="D5" s="3" t="s">
        <v>88</v>
      </c>
      <c r="E5" s="3" t="s">
        <v>90</v>
      </c>
      <c r="F5" s="4" t="s">
        <v>94</v>
      </c>
      <c r="G5" s="2" t="s">
        <v>89</v>
      </c>
      <c r="H5" s="3" t="s">
        <v>86</v>
      </c>
      <c r="I5" s="3" t="s">
        <v>88</v>
      </c>
      <c r="J5" s="3" t="s">
        <v>90</v>
      </c>
      <c r="K5" s="4" t="s">
        <v>94</v>
      </c>
      <c r="L5" s="2" t="s">
        <v>89</v>
      </c>
      <c r="M5" s="3" t="s">
        <v>86</v>
      </c>
      <c r="N5" s="3" t="s">
        <v>88</v>
      </c>
      <c r="O5" s="3" t="s">
        <v>90</v>
      </c>
      <c r="P5" s="4" t="s">
        <v>94</v>
      </c>
      <c r="Q5" s="2" t="s">
        <v>89</v>
      </c>
      <c r="R5" s="3" t="s">
        <v>86</v>
      </c>
      <c r="S5" s="3" t="s">
        <v>88</v>
      </c>
      <c r="T5" s="3" t="s">
        <v>90</v>
      </c>
      <c r="U5" s="4" t="s">
        <v>94</v>
      </c>
      <c r="V5" s="2" t="s">
        <v>89</v>
      </c>
      <c r="W5" s="3" t="s">
        <v>86</v>
      </c>
      <c r="X5" s="3" t="s">
        <v>88</v>
      </c>
      <c r="Y5" s="3" t="s">
        <v>90</v>
      </c>
      <c r="Z5" s="4" t="s">
        <v>94</v>
      </c>
      <c r="AA5" s="2" t="s">
        <v>89</v>
      </c>
      <c r="AB5" s="3" t="s">
        <v>86</v>
      </c>
      <c r="AC5" s="3" t="s">
        <v>88</v>
      </c>
      <c r="AD5" s="3" t="s">
        <v>90</v>
      </c>
      <c r="AE5" s="4" t="s">
        <v>94</v>
      </c>
      <c r="AF5" s="2" t="s">
        <v>89</v>
      </c>
      <c r="AG5" s="3" t="s">
        <v>86</v>
      </c>
      <c r="AH5" s="3" t="s">
        <v>88</v>
      </c>
      <c r="AI5" s="3" t="s">
        <v>90</v>
      </c>
      <c r="AJ5" s="4" t="s">
        <v>94</v>
      </c>
      <c r="AK5" s="2" t="s">
        <v>76</v>
      </c>
      <c r="AL5" s="3" t="s">
        <v>74</v>
      </c>
      <c r="AM5" s="3" t="s">
        <v>77</v>
      </c>
      <c r="AN5" s="3" t="s">
        <v>78</v>
      </c>
      <c r="AO5" s="4" t="s">
        <v>75</v>
      </c>
      <c r="AP5" s="2" t="s">
        <v>89</v>
      </c>
      <c r="AQ5" s="3" t="s">
        <v>86</v>
      </c>
      <c r="AR5" s="3" t="s">
        <v>88</v>
      </c>
      <c r="AS5" s="3" t="s">
        <v>90</v>
      </c>
      <c r="AT5" s="4" t="s">
        <v>94</v>
      </c>
      <c r="AU5" s="2" t="s">
        <v>89</v>
      </c>
      <c r="AV5" s="3" t="s">
        <v>86</v>
      </c>
      <c r="AW5" s="3" t="s">
        <v>88</v>
      </c>
      <c r="AX5" s="3" t="s">
        <v>90</v>
      </c>
      <c r="AY5" s="4" t="s">
        <v>94</v>
      </c>
      <c r="AZ5" s="2" t="s">
        <v>89</v>
      </c>
      <c r="BA5" s="3" t="s">
        <v>86</v>
      </c>
      <c r="BB5" s="3" t="s">
        <v>88</v>
      </c>
      <c r="BC5" s="3" t="s">
        <v>90</v>
      </c>
      <c r="BD5" s="4" t="s">
        <v>94</v>
      </c>
    </row>
    <row r="6" spans="1:56" ht="15">
      <c r="A6" s="11">
        <v>1</v>
      </c>
      <c r="B6" s="12">
        <v>2</v>
      </c>
      <c r="C6" s="12">
        <v>3</v>
      </c>
      <c r="D6" s="13">
        <v>4</v>
      </c>
      <c r="E6" s="13" t="s">
        <v>22</v>
      </c>
      <c r="F6" s="14" t="s">
        <v>23</v>
      </c>
      <c r="G6" s="8" t="s">
        <v>24</v>
      </c>
      <c r="H6" s="9" t="s">
        <v>25</v>
      </c>
      <c r="I6" s="9" t="s">
        <v>26</v>
      </c>
      <c r="J6" s="9" t="s">
        <v>27</v>
      </c>
      <c r="K6" s="77" t="s">
        <v>28</v>
      </c>
      <c r="L6" s="8" t="s">
        <v>29</v>
      </c>
      <c r="M6" s="9" t="s">
        <v>30</v>
      </c>
      <c r="N6" s="9" t="s">
        <v>31</v>
      </c>
      <c r="O6" s="9" t="s">
        <v>32</v>
      </c>
      <c r="P6" s="10" t="s">
        <v>33</v>
      </c>
      <c r="Q6" s="80" t="s">
        <v>34</v>
      </c>
      <c r="R6" s="9" t="s">
        <v>35</v>
      </c>
      <c r="S6" s="9" t="s">
        <v>36</v>
      </c>
      <c r="T6" s="9" t="s">
        <v>37</v>
      </c>
      <c r="U6" s="10" t="s">
        <v>38</v>
      </c>
      <c r="V6" s="8" t="s">
        <v>39</v>
      </c>
      <c r="W6" s="9" t="s">
        <v>40</v>
      </c>
      <c r="X6" s="9" t="s">
        <v>41</v>
      </c>
      <c r="Y6" s="9" t="s">
        <v>42</v>
      </c>
      <c r="Z6" s="10" t="s">
        <v>43</v>
      </c>
      <c r="AA6" s="8" t="s">
        <v>39</v>
      </c>
      <c r="AB6" s="9" t="s">
        <v>40</v>
      </c>
      <c r="AC6" s="9" t="s">
        <v>41</v>
      </c>
      <c r="AD6" s="9" t="s">
        <v>42</v>
      </c>
      <c r="AE6" s="10" t="s">
        <v>43</v>
      </c>
      <c r="AF6" s="8" t="s">
        <v>44</v>
      </c>
      <c r="AG6" s="9" t="s">
        <v>45</v>
      </c>
      <c r="AH6" s="9" t="s">
        <v>46</v>
      </c>
      <c r="AI6" s="9" t="s">
        <v>47</v>
      </c>
      <c r="AJ6" s="10" t="s">
        <v>48</v>
      </c>
      <c r="AK6" s="8" t="s">
        <v>44</v>
      </c>
      <c r="AL6" s="9" t="s">
        <v>45</v>
      </c>
      <c r="AM6" s="9" t="s">
        <v>46</v>
      </c>
      <c r="AN6" s="9" t="s">
        <v>47</v>
      </c>
      <c r="AO6" s="10" t="s">
        <v>48</v>
      </c>
      <c r="AP6" s="8" t="s">
        <v>49</v>
      </c>
      <c r="AQ6" s="9" t="s">
        <v>50</v>
      </c>
      <c r="AR6" s="9" t="s">
        <v>51</v>
      </c>
      <c r="AS6" s="9" t="s">
        <v>52</v>
      </c>
      <c r="AT6" s="10" t="s">
        <v>53</v>
      </c>
      <c r="AU6" s="8" t="s">
        <v>54</v>
      </c>
      <c r="AV6" s="9" t="s">
        <v>55</v>
      </c>
      <c r="AW6" s="9" t="s">
        <v>56</v>
      </c>
      <c r="AX6" s="9" t="s">
        <v>57</v>
      </c>
      <c r="AY6" s="10" t="s">
        <v>58</v>
      </c>
      <c r="AZ6" s="8" t="s">
        <v>59</v>
      </c>
      <c r="BA6" s="9" t="s">
        <v>60</v>
      </c>
      <c r="BB6" s="9" t="s">
        <v>61</v>
      </c>
      <c r="BC6" s="13" t="s">
        <v>62</v>
      </c>
      <c r="BD6" s="14" t="s">
        <v>63</v>
      </c>
    </row>
    <row r="7" spans="1:56" ht="40.5" customHeight="1">
      <c r="A7" s="5" t="s">
        <v>8</v>
      </c>
      <c r="B7" s="25">
        <f>G7+Q7+V7+AF7+AK7+AP7+AU7+AZ7+L7+AA7</f>
        <v>9179.000000000002</v>
      </c>
      <c r="C7" s="25">
        <f>H7+R7+W7+AG7+AL7+AQ7+AV7+BA7+M7+AB7</f>
        <v>9362.2</v>
      </c>
      <c r="D7" s="25">
        <f>I7+S7+X7+AH7+AM7+AR7+AW7+BB7+N7+AC7</f>
        <v>9610</v>
      </c>
      <c r="E7" s="27">
        <f>IF(C7=0," ",IF(D7/C7*100&gt;200,"СВ.200",D7/C7))</f>
        <v>1.0264681378308516</v>
      </c>
      <c r="F7" s="28">
        <f>IF(B7=0," ",IF(D7/B7*100&gt;200,"СВ.200",D7/B7))</f>
        <v>1.046955005991938</v>
      </c>
      <c r="G7" s="30">
        <v>4153.1</v>
      </c>
      <c r="H7" s="30">
        <v>4703.7</v>
      </c>
      <c r="I7" s="30">
        <v>4883.6</v>
      </c>
      <c r="J7" s="27">
        <f>IF(H7=0," ",IF(I7/H7*100&gt;200,"СВ.200",I7/H7))</f>
        <v>1.0382464868082575</v>
      </c>
      <c r="K7" s="78">
        <f>IF(G7=0," ",IF(I7/G7*100&gt;200,"СВ.200",I7/G7))</f>
        <v>1.1758927066528617</v>
      </c>
      <c r="L7" s="29">
        <v>3842.2</v>
      </c>
      <c r="M7" s="30">
        <v>3581.8</v>
      </c>
      <c r="N7" s="30">
        <v>3640.7</v>
      </c>
      <c r="O7" s="27">
        <f aca="true" t="shared" si="0" ref="O7:O14">IF(M7=0," ",IF(N7/M7*100&gt;200,"СВ.200",N7/M7))</f>
        <v>1.0164442459098777</v>
      </c>
      <c r="P7" s="28">
        <f aca="true" t="shared" si="1" ref="P7:P14">IF(L7=0," ",IF(N7/L7*100&gt;200,"СВ.200",N7/L7))</f>
        <v>0.9475560876581125</v>
      </c>
      <c r="Q7" s="68">
        <v>980.4</v>
      </c>
      <c r="R7" s="30">
        <v>890</v>
      </c>
      <c r="S7" s="30">
        <v>906.6</v>
      </c>
      <c r="T7" s="27">
        <f aca="true" t="shared" si="2" ref="T7:T14">IF(R7=0," ",IF(S7/R7*100&gt;200,"СВ.200",S7/R7))</f>
        <v>1.0186516853932583</v>
      </c>
      <c r="U7" s="28">
        <f>IF(Q7=0," ",IF(S7/Q7*100&gt;200,"СВ.200",S7/Q7))</f>
        <v>0.9247246022031824</v>
      </c>
      <c r="V7" s="30">
        <v>0</v>
      </c>
      <c r="W7" s="30">
        <v>1.2</v>
      </c>
      <c r="X7" s="30">
        <v>1.2</v>
      </c>
      <c r="Y7" s="27">
        <f>IF(W7=0," ",IF(X7/W7*100&gt;200,"СВ.200",X7/W7))</f>
        <v>1</v>
      </c>
      <c r="Z7" s="28" t="str">
        <f>IF(V7=0," ",IF(X7/V7*100&gt;200,"СВ.200",X7/V7))</f>
        <v> </v>
      </c>
      <c r="AA7" s="30">
        <v>49.6</v>
      </c>
      <c r="AB7" s="30">
        <v>44.5</v>
      </c>
      <c r="AC7" s="30">
        <v>44.9</v>
      </c>
      <c r="AD7" s="27">
        <f>IF(AB7=0," ",IF(AC7/AB7*100&gt;200,"СВ.200",AC7/AB7))</f>
        <v>1.0089887640449438</v>
      </c>
      <c r="AE7" s="28">
        <f>IF(AA7=0," ",IF(AC7/AA7*100&gt;200,"СВ.200",AC7/AA7))</f>
        <v>0.9052419354838709</v>
      </c>
      <c r="AF7" s="30">
        <v>0</v>
      </c>
      <c r="AG7" s="30">
        <v>0</v>
      </c>
      <c r="AH7" s="30">
        <v>0</v>
      </c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29">
        <v>0</v>
      </c>
      <c r="AQ7" s="30">
        <v>0</v>
      </c>
      <c r="AR7" s="30">
        <v>0</v>
      </c>
      <c r="AS7" s="27" t="str">
        <f>IF(AQ7=0," ",IF(AR7/AQ7*100&gt;200,"СВ.200",AR7/AQ7))</f>
        <v> </v>
      </c>
      <c r="AT7" s="28" t="str">
        <f>IF(AP7=0," ",IF(AR7/AP7*100&gt;200,"СВ.200",AR7/AP7))</f>
        <v> </v>
      </c>
      <c r="AU7" s="30">
        <v>151.1</v>
      </c>
      <c r="AV7" s="30">
        <v>138.4</v>
      </c>
      <c r="AW7" s="30">
        <v>130.4</v>
      </c>
      <c r="AX7" s="27">
        <f>IF(AV7=0," ",IF(AW7/AV7*100&gt;200,"СВ.200",AW7/AV7))</f>
        <v>0.9421965317919075</v>
      </c>
      <c r="AY7" s="28">
        <f>IF(AU7=0," ",IF(AW7/AU7*100&gt;200,"СВ.200",AW7/AU7))</f>
        <v>0.8630046326935805</v>
      </c>
      <c r="AZ7" s="29">
        <v>2.6</v>
      </c>
      <c r="BA7" s="30">
        <v>2.6</v>
      </c>
      <c r="BB7" s="30">
        <v>2.6</v>
      </c>
      <c r="BC7" s="27">
        <f>IF(BA7=0," ",IF(BB7/BA7*100&gt;200,"СВ.200",BB7/BA7))</f>
        <v>1</v>
      </c>
      <c r="BD7" s="28">
        <f>IF(AZ7=0," ",IF(BB7/AZ7*100&gt;200,"СВ.200",BB7/AZ7))</f>
        <v>1</v>
      </c>
    </row>
    <row r="8" spans="1:56" ht="40.5" customHeight="1">
      <c r="A8" s="5" t="s">
        <v>9</v>
      </c>
      <c r="B8" s="25"/>
      <c r="C8" s="26"/>
      <c r="D8" s="26"/>
      <c r="E8" s="27" t="str">
        <f aca="true" t="shared" si="3" ref="E8:E13">IF(C8=0," ",IF(D8/C8*100&gt;200,"СВ.200",D8/C8))</f>
        <v> </v>
      </c>
      <c r="F8" s="28" t="str">
        <f aca="true" t="shared" si="4" ref="F8:F14">IF(B8=0," ",IF(D8/B8*100&gt;200,"СВ.200",D8/B8))</f>
        <v> </v>
      </c>
      <c r="G8" s="30"/>
      <c r="H8" s="30"/>
      <c r="I8" s="30"/>
      <c r="J8" s="27" t="str">
        <f aca="true" t="shared" si="5" ref="J8:J13">IF(H8=0," ",IF(I8/H8*100&gt;200,"СВ.200",I8/H8))</f>
        <v> </v>
      </c>
      <c r="K8" s="78" t="str">
        <f aca="true" t="shared" si="6" ref="K8:K13">IF(G8=0," ",IF(I8/G8*100&gt;200,"СВ.200",I8/G8))</f>
        <v> </v>
      </c>
      <c r="L8" s="29"/>
      <c r="M8" s="30"/>
      <c r="N8" s="30"/>
      <c r="O8" s="27" t="str">
        <f t="shared" si="0"/>
        <v> </v>
      </c>
      <c r="P8" s="28" t="str">
        <f t="shared" si="1"/>
        <v> </v>
      </c>
      <c r="Q8" s="68"/>
      <c r="R8" s="30"/>
      <c r="S8" s="30"/>
      <c r="T8" s="27" t="str">
        <f t="shared" si="2"/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30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30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29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30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  <c r="AZ8" s="29"/>
      <c r="BA8" s="30"/>
      <c r="BB8" s="30"/>
      <c r="BC8" s="27" t="str">
        <f aca="true" t="shared" si="20" ref="BC8:BC14">IF(BA8=0," ",IF(BB8/BA8*100&gt;200,"СВ.200",BB8/BA8))</f>
        <v> </v>
      </c>
      <c r="BD8" s="28" t="str">
        <f aca="true" t="shared" si="21" ref="BD8:BD14">IF(AZ8=0," ",IF(BB8/AZ8*100&gt;200,"СВ.200",BB8/AZ8))</f>
        <v> </v>
      </c>
    </row>
    <row r="9" spans="1:56" ht="40.5" customHeight="1">
      <c r="A9" s="5" t="s">
        <v>10</v>
      </c>
      <c r="B9" s="25">
        <f aca="true" t="shared" si="22" ref="B9:D13">G9+Q9+V9+AF9+AP9+AU9+AZ9+L9+AA9</f>
        <v>7565.8</v>
      </c>
      <c r="C9" s="26">
        <f t="shared" si="22"/>
        <v>6687.4</v>
      </c>
      <c r="D9" s="26">
        <f t="shared" si="22"/>
        <v>7232.4</v>
      </c>
      <c r="E9" s="27">
        <f t="shared" si="3"/>
        <v>1.0814965457427401</v>
      </c>
      <c r="F9" s="28">
        <f t="shared" si="4"/>
        <v>0.9559332787015252</v>
      </c>
      <c r="G9" s="30">
        <v>6461.7</v>
      </c>
      <c r="H9" s="30">
        <v>5514</v>
      </c>
      <c r="I9" s="30">
        <v>6042.7</v>
      </c>
      <c r="J9" s="27">
        <f t="shared" si="5"/>
        <v>1.0958832063837505</v>
      </c>
      <c r="K9" s="78">
        <f t="shared" si="6"/>
        <v>0.935156382995187</v>
      </c>
      <c r="L9" s="29">
        <v>507.8</v>
      </c>
      <c r="M9" s="30">
        <v>485.9</v>
      </c>
      <c r="N9" s="30">
        <v>493.9</v>
      </c>
      <c r="O9" s="27">
        <f t="shared" si="0"/>
        <v>1.0164642930644165</v>
      </c>
      <c r="P9" s="28">
        <f>IF(L9=0," ",IF(N9/L9*100&gt;200,"СВ.200",N9/L9))</f>
        <v>0.9726270185112248</v>
      </c>
      <c r="Q9" s="68">
        <v>0</v>
      </c>
      <c r="R9" s="30">
        <v>0</v>
      </c>
      <c r="S9" s="30">
        <v>0</v>
      </c>
      <c r="T9" s="27" t="str">
        <f t="shared" si="2"/>
        <v> </v>
      </c>
      <c r="U9" s="28" t="str">
        <f t="shared" si="7"/>
        <v> </v>
      </c>
      <c r="V9" s="30">
        <v>0</v>
      </c>
      <c r="W9" s="30">
        <v>0</v>
      </c>
      <c r="X9" s="30">
        <v>0</v>
      </c>
      <c r="Y9" s="27" t="str">
        <f t="shared" si="8"/>
        <v> </v>
      </c>
      <c r="Z9" s="28" t="str">
        <f t="shared" si="9"/>
        <v> </v>
      </c>
      <c r="AA9" s="30">
        <v>12.8</v>
      </c>
      <c r="AB9" s="30">
        <v>4.5</v>
      </c>
      <c r="AC9" s="30">
        <v>4.5</v>
      </c>
      <c r="AD9" s="27">
        <f t="shared" si="10"/>
        <v>1</v>
      </c>
      <c r="AE9" s="28">
        <f t="shared" si="11"/>
        <v>0.3515625</v>
      </c>
      <c r="AF9" s="30">
        <v>109.9</v>
      </c>
      <c r="AG9" s="30">
        <v>190</v>
      </c>
      <c r="AH9" s="30">
        <v>192.3</v>
      </c>
      <c r="AI9" s="27">
        <f t="shared" si="12"/>
        <v>1.0121052631578948</v>
      </c>
      <c r="AJ9" s="28">
        <f t="shared" si="13"/>
        <v>1.7497725204731573</v>
      </c>
      <c r="AK9" s="29"/>
      <c r="AL9" s="30"/>
      <c r="AM9" s="30"/>
      <c r="AN9" s="27" t="str">
        <f t="shared" si="14"/>
        <v> </v>
      </c>
      <c r="AO9" s="28" t="str">
        <f t="shared" si="15"/>
        <v> </v>
      </c>
      <c r="AP9" s="30">
        <v>473.6</v>
      </c>
      <c r="AQ9" s="30">
        <v>493</v>
      </c>
      <c r="AR9" s="30">
        <v>499</v>
      </c>
      <c r="AS9" s="27">
        <f t="shared" si="16"/>
        <v>1.0121703853955375</v>
      </c>
      <c r="AT9" s="28">
        <f t="shared" si="17"/>
        <v>1.0536317567567568</v>
      </c>
      <c r="AU9" s="30">
        <v>0</v>
      </c>
      <c r="AV9" s="30">
        <v>0</v>
      </c>
      <c r="AW9" s="30">
        <v>0</v>
      </c>
      <c r="AX9" s="27" t="str">
        <f t="shared" si="18"/>
        <v> </v>
      </c>
      <c r="AY9" s="28" t="str">
        <f t="shared" si="19"/>
        <v> </v>
      </c>
      <c r="AZ9" s="29">
        <v>0</v>
      </c>
      <c r="BA9" s="30">
        <v>0</v>
      </c>
      <c r="BB9" s="30">
        <v>0</v>
      </c>
      <c r="BC9" s="27" t="str">
        <f t="shared" si="20"/>
        <v> </v>
      </c>
      <c r="BD9" s="28" t="str">
        <f t="shared" si="21"/>
        <v> </v>
      </c>
    </row>
    <row r="10" spans="1:56" ht="29.25" customHeight="1">
      <c r="A10" s="5" t="s">
        <v>20</v>
      </c>
      <c r="B10" s="25">
        <f t="shared" si="22"/>
        <v>492.90000000000003</v>
      </c>
      <c r="C10" s="26">
        <f>H10+R10+W10+AG10+AQ10+AV10+BA10+M10+AB10</f>
        <v>93</v>
      </c>
      <c r="D10" s="26">
        <f>I10+S10+X10+AH10+AR10+AW10+BB10+N10+AC10</f>
        <v>140.5</v>
      </c>
      <c r="E10" s="27">
        <f t="shared" si="3"/>
        <v>1.510752688172043</v>
      </c>
      <c r="F10" s="28">
        <f t="shared" si="4"/>
        <v>0.285047677013593</v>
      </c>
      <c r="G10" s="30">
        <v>95.2</v>
      </c>
      <c r="H10" s="30">
        <v>14</v>
      </c>
      <c r="I10" s="30">
        <v>15.5</v>
      </c>
      <c r="J10" s="27">
        <f t="shared" si="5"/>
        <v>1.1071428571428572</v>
      </c>
      <c r="K10" s="78">
        <f t="shared" si="6"/>
        <v>0.16281512605042017</v>
      </c>
      <c r="L10" s="29">
        <v>287.4</v>
      </c>
      <c r="M10" s="30">
        <v>0</v>
      </c>
      <c r="N10" s="30">
        <v>0</v>
      </c>
      <c r="O10" s="27"/>
      <c r="P10" s="28"/>
      <c r="Q10" s="68">
        <v>0</v>
      </c>
      <c r="R10" s="30">
        <v>0</v>
      </c>
      <c r="S10" s="30">
        <v>0</v>
      </c>
      <c r="T10" s="27" t="str">
        <f t="shared" si="2"/>
        <v> </v>
      </c>
      <c r="U10" s="28" t="str">
        <f t="shared" si="7"/>
        <v> </v>
      </c>
      <c r="V10" s="30">
        <v>0</v>
      </c>
      <c r="W10" s="30">
        <v>0</v>
      </c>
      <c r="X10" s="30">
        <v>0</v>
      </c>
      <c r="Y10" s="27" t="str">
        <f t="shared" si="8"/>
        <v> </v>
      </c>
      <c r="Z10" s="28" t="str">
        <f t="shared" si="9"/>
        <v> </v>
      </c>
      <c r="AA10" s="30">
        <v>30.3</v>
      </c>
      <c r="AB10" s="30">
        <v>15</v>
      </c>
      <c r="AC10" s="30">
        <v>16.7</v>
      </c>
      <c r="AD10" s="27">
        <f t="shared" si="10"/>
        <v>1.1133333333333333</v>
      </c>
      <c r="AE10" s="28">
        <f t="shared" si="11"/>
        <v>0.5511551155115512</v>
      </c>
      <c r="AF10" s="30">
        <v>5.8</v>
      </c>
      <c r="AG10" s="30">
        <v>4</v>
      </c>
      <c r="AH10" s="30">
        <v>5.7</v>
      </c>
      <c r="AI10" s="27">
        <f t="shared" si="12"/>
        <v>1.425</v>
      </c>
      <c r="AJ10" s="28">
        <f t="shared" si="13"/>
        <v>0.9827586206896552</v>
      </c>
      <c r="AK10" s="29"/>
      <c r="AL10" s="30"/>
      <c r="AM10" s="30"/>
      <c r="AN10" s="27" t="str">
        <f t="shared" si="14"/>
        <v> </v>
      </c>
      <c r="AO10" s="28" t="str">
        <f t="shared" si="15"/>
        <v> </v>
      </c>
      <c r="AP10" s="30">
        <v>65.3</v>
      </c>
      <c r="AQ10" s="30">
        <v>55</v>
      </c>
      <c r="AR10" s="30">
        <v>102.6</v>
      </c>
      <c r="AS10" s="27">
        <f t="shared" si="16"/>
        <v>1.8654545454545453</v>
      </c>
      <c r="AT10" s="28">
        <f t="shared" si="17"/>
        <v>1.5712098009188362</v>
      </c>
      <c r="AU10" s="30">
        <v>8.9</v>
      </c>
      <c r="AV10" s="30">
        <v>5</v>
      </c>
      <c r="AW10" s="30"/>
      <c r="AX10" s="27">
        <f t="shared" si="18"/>
        <v>0</v>
      </c>
      <c r="AY10" s="28">
        <f t="shared" si="19"/>
        <v>0</v>
      </c>
      <c r="AZ10" s="29">
        <v>0</v>
      </c>
      <c r="BA10" s="30">
        <v>0</v>
      </c>
      <c r="BB10" s="30">
        <v>0</v>
      </c>
      <c r="BC10" s="27" t="str">
        <f t="shared" si="20"/>
        <v> </v>
      </c>
      <c r="BD10" s="28" t="str">
        <f t="shared" si="21"/>
        <v> </v>
      </c>
    </row>
    <row r="11" spans="1:56" ht="27" customHeight="1">
      <c r="A11" s="5" t="s">
        <v>11</v>
      </c>
      <c r="B11" s="25">
        <f t="shared" si="22"/>
        <v>1981.4</v>
      </c>
      <c r="C11" s="26">
        <f t="shared" si="22"/>
        <v>511.80000000000007</v>
      </c>
      <c r="D11" s="26">
        <f t="shared" si="22"/>
        <v>511.80000000000007</v>
      </c>
      <c r="E11" s="27">
        <f t="shared" si="3"/>
        <v>1</v>
      </c>
      <c r="F11" s="28">
        <f t="shared" si="4"/>
        <v>0.2583022105581912</v>
      </c>
      <c r="G11" s="30">
        <v>729.8</v>
      </c>
      <c r="H11" s="30">
        <v>81.5</v>
      </c>
      <c r="I11" s="30">
        <v>81.5</v>
      </c>
      <c r="J11" s="27">
        <f t="shared" si="5"/>
        <v>1</v>
      </c>
      <c r="K11" s="78">
        <f t="shared" si="6"/>
        <v>0.11167443135105509</v>
      </c>
      <c r="L11" s="29">
        <v>608.4</v>
      </c>
      <c r="M11" s="30">
        <v>0</v>
      </c>
      <c r="N11" s="30">
        <v>0</v>
      </c>
      <c r="O11" s="27"/>
      <c r="P11" s="28"/>
      <c r="Q11" s="68">
        <v>0</v>
      </c>
      <c r="R11" s="30">
        <v>0</v>
      </c>
      <c r="S11" s="30">
        <v>0</v>
      </c>
      <c r="T11" s="27" t="str">
        <f t="shared" si="2"/>
        <v> </v>
      </c>
      <c r="U11" s="28" t="str">
        <f t="shared" si="7"/>
        <v> </v>
      </c>
      <c r="V11" s="30">
        <v>0</v>
      </c>
      <c r="W11" s="30">
        <v>0</v>
      </c>
      <c r="X11" s="30">
        <v>0</v>
      </c>
      <c r="Y11" s="27" t="str">
        <f t="shared" si="8"/>
        <v> </v>
      </c>
      <c r="Z11" s="28" t="str">
        <f t="shared" si="9"/>
        <v> </v>
      </c>
      <c r="AA11" s="30">
        <v>6.5</v>
      </c>
      <c r="AB11" s="30">
        <v>0.5</v>
      </c>
      <c r="AC11" s="30">
        <v>0.5</v>
      </c>
      <c r="AD11" s="27">
        <f t="shared" si="10"/>
        <v>1</v>
      </c>
      <c r="AE11" s="28">
        <f t="shared" si="11"/>
        <v>0.07692307692307693</v>
      </c>
      <c r="AF11" s="30">
        <v>32.2</v>
      </c>
      <c r="AG11" s="30">
        <v>29.4</v>
      </c>
      <c r="AH11" s="30">
        <v>29.4</v>
      </c>
      <c r="AI11" s="27">
        <f t="shared" si="12"/>
        <v>1</v>
      </c>
      <c r="AJ11" s="28">
        <f t="shared" si="13"/>
        <v>0.9130434782608694</v>
      </c>
      <c r="AK11" s="29"/>
      <c r="AL11" s="30"/>
      <c r="AM11" s="30"/>
      <c r="AN11" s="27" t="str">
        <f t="shared" si="14"/>
        <v> </v>
      </c>
      <c r="AO11" s="28" t="str">
        <f t="shared" si="15"/>
        <v> </v>
      </c>
      <c r="AP11" s="30">
        <v>591.9</v>
      </c>
      <c r="AQ11" s="30">
        <v>389.3</v>
      </c>
      <c r="AR11" s="30">
        <v>389.3</v>
      </c>
      <c r="AS11" s="27">
        <f t="shared" si="16"/>
        <v>1</v>
      </c>
      <c r="AT11" s="28">
        <f t="shared" si="17"/>
        <v>0.657712451427606</v>
      </c>
      <c r="AU11" s="30">
        <v>12.6</v>
      </c>
      <c r="AV11" s="30">
        <v>11.1</v>
      </c>
      <c r="AW11" s="30">
        <v>11.1</v>
      </c>
      <c r="AX11" s="27">
        <f t="shared" si="18"/>
        <v>1</v>
      </c>
      <c r="AY11" s="28">
        <f t="shared" si="19"/>
        <v>0.8809523809523809</v>
      </c>
      <c r="AZ11" s="29">
        <v>0</v>
      </c>
      <c r="BA11" s="30">
        <v>0</v>
      </c>
      <c r="BB11" s="30">
        <v>0</v>
      </c>
      <c r="BC11" s="27" t="str">
        <f t="shared" si="20"/>
        <v> </v>
      </c>
      <c r="BD11" s="28" t="str">
        <f t="shared" si="21"/>
        <v> </v>
      </c>
    </row>
    <row r="12" spans="1:56" ht="29.25" customHeight="1">
      <c r="A12" s="5" t="s">
        <v>12</v>
      </c>
      <c r="B12" s="25">
        <f t="shared" si="22"/>
        <v>732.5</v>
      </c>
      <c r="C12" s="26">
        <f t="shared" si="22"/>
        <v>179.2</v>
      </c>
      <c r="D12" s="26">
        <f t="shared" si="22"/>
        <v>187.39999999999998</v>
      </c>
      <c r="E12" s="27">
        <f t="shared" si="3"/>
        <v>1.0457589285714286</v>
      </c>
      <c r="F12" s="28">
        <f t="shared" si="4"/>
        <v>0.2558361774744027</v>
      </c>
      <c r="G12" s="30">
        <v>172.2</v>
      </c>
      <c r="H12" s="30">
        <v>18</v>
      </c>
      <c r="I12" s="30">
        <v>19.7</v>
      </c>
      <c r="J12" s="27">
        <f t="shared" si="5"/>
        <v>1.0944444444444443</v>
      </c>
      <c r="K12" s="78">
        <f t="shared" si="6"/>
        <v>0.11440185830429733</v>
      </c>
      <c r="L12" s="29">
        <v>412</v>
      </c>
      <c r="M12" s="30">
        <v>0</v>
      </c>
      <c r="N12" s="30">
        <v>0</v>
      </c>
      <c r="O12" s="27" t="str">
        <f t="shared" si="0"/>
        <v> </v>
      </c>
      <c r="P12" s="28"/>
      <c r="Q12" s="68">
        <v>0</v>
      </c>
      <c r="R12" s="30">
        <v>0</v>
      </c>
      <c r="S12" s="30">
        <v>0</v>
      </c>
      <c r="T12" s="27" t="str">
        <f t="shared" si="2"/>
        <v> </v>
      </c>
      <c r="U12" s="28" t="str">
        <f t="shared" si="7"/>
        <v> </v>
      </c>
      <c r="V12" s="30">
        <v>0</v>
      </c>
      <c r="W12" s="30">
        <v>0</v>
      </c>
      <c r="X12" s="30">
        <v>0</v>
      </c>
      <c r="Y12" s="27" t="str">
        <f t="shared" si="8"/>
        <v> </v>
      </c>
      <c r="Z12" s="28" t="str">
        <f t="shared" si="9"/>
        <v> </v>
      </c>
      <c r="AA12" s="30">
        <v>0</v>
      </c>
      <c r="AB12" s="30">
        <v>0.2</v>
      </c>
      <c r="AC12" s="30">
        <v>0.2</v>
      </c>
      <c r="AD12" s="27">
        <f t="shared" si="10"/>
        <v>1</v>
      </c>
      <c r="AE12" s="28" t="str">
        <f t="shared" si="11"/>
        <v> </v>
      </c>
      <c r="AF12" s="30">
        <v>4.7</v>
      </c>
      <c r="AG12" s="30">
        <v>5</v>
      </c>
      <c r="AH12" s="30">
        <v>5.3</v>
      </c>
      <c r="AI12" s="27">
        <f t="shared" si="12"/>
        <v>1.06</v>
      </c>
      <c r="AJ12" s="28">
        <f t="shared" si="13"/>
        <v>1.127659574468085</v>
      </c>
      <c r="AK12" s="29"/>
      <c r="AL12" s="30"/>
      <c r="AM12" s="30"/>
      <c r="AN12" s="27" t="str">
        <f t="shared" si="14"/>
        <v> </v>
      </c>
      <c r="AO12" s="28" t="str">
        <f t="shared" si="15"/>
        <v> </v>
      </c>
      <c r="AP12" s="30">
        <v>141.8</v>
      </c>
      <c r="AQ12" s="30">
        <v>154</v>
      </c>
      <c r="AR12" s="30">
        <v>160.2</v>
      </c>
      <c r="AS12" s="27">
        <f t="shared" si="16"/>
        <v>1.0402597402597402</v>
      </c>
      <c r="AT12" s="28">
        <f t="shared" si="17"/>
        <v>1.1297602256699575</v>
      </c>
      <c r="AU12" s="30">
        <v>1.8</v>
      </c>
      <c r="AV12" s="30">
        <v>2</v>
      </c>
      <c r="AW12" s="30">
        <v>2</v>
      </c>
      <c r="AX12" s="27">
        <f t="shared" si="18"/>
        <v>1</v>
      </c>
      <c r="AY12" s="28">
        <f t="shared" si="19"/>
        <v>1.1111111111111112</v>
      </c>
      <c r="AZ12" s="29">
        <v>0</v>
      </c>
      <c r="BA12" s="30">
        <v>0</v>
      </c>
      <c r="BB12" s="30">
        <v>0</v>
      </c>
      <c r="BC12" s="27" t="str">
        <f t="shared" si="20"/>
        <v> </v>
      </c>
      <c r="BD12" s="28" t="str">
        <f t="shared" si="21"/>
        <v> </v>
      </c>
    </row>
    <row r="13" spans="1:56" ht="42.75" customHeight="1">
      <c r="A13" s="6" t="s">
        <v>13</v>
      </c>
      <c r="B13" s="86">
        <f t="shared" si="22"/>
        <v>10772.6</v>
      </c>
      <c r="C13" s="32">
        <f t="shared" si="22"/>
        <v>7471.4</v>
      </c>
      <c r="D13" s="32">
        <f t="shared" si="22"/>
        <v>8072.099999999999</v>
      </c>
      <c r="E13" s="34">
        <f t="shared" si="3"/>
        <v>1.0803999250475145</v>
      </c>
      <c r="F13" s="35">
        <f t="shared" si="4"/>
        <v>0.749317713458218</v>
      </c>
      <c r="G13" s="85">
        <f>SUM(G9:G12)</f>
        <v>7458.9</v>
      </c>
      <c r="H13" s="32">
        <f>SUM(H9:H12)</f>
        <v>5627.5</v>
      </c>
      <c r="I13" s="33">
        <f>SUM(I9:I12)</f>
        <v>6159.4</v>
      </c>
      <c r="J13" s="27">
        <f t="shared" si="5"/>
        <v>1.094517992003554</v>
      </c>
      <c r="K13" s="78">
        <f t="shared" si="6"/>
        <v>0.8257786000616713</v>
      </c>
      <c r="L13" s="31">
        <f>SUM(L9:L12)</f>
        <v>1815.6</v>
      </c>
      <c r="M13" s="32">
        <f>SUM(M9:M12)</f>
        <v>485.9</v>
      </c>
      <c r="N13" s="33">
        <f>SUM(N9:N12)</f>
        <v>493.9</v>
      </c>
      <c r="O13" s="34">
        <f t="shared" si="0"/>
        <v>1.0164642930644165</v>
      </c>
      <c r="P13" s="35">
        <f t="shared" si="1"/>
        <v>0.2720312844238819</v>
      </c>
      <c r="Q13" s="81">
        <f>SUM(Q9:Q12)</f>
        <v>0</v>
      </c>
      <c r="R13" s="32">
        <f>SUM(R9:R12)</f>
        <v>0</v>
      </c>
      <c r="S13" s="33">
        <f>SUM(S9:S12)</f>
        <v>0</v>
      </c>
      <c r="T13" s="34" t="str">
        <f t="shared" si="2"/>
        <v> </v>
      </c>
      <c r="U13" s="35" t="str">
        <f t="shared" si="7"/>
        <v> </v>
      </c>
      <c r="V13" s="31">
        <f>SUM(V9:V12)</f>
        <v>0</v>
      </c>
      <c r="W13" s="32">
        <f>SUM(W9:W12)</f>
        <v>0</v>
      </c>
      <c r="X13" s="33">
        <f>SUM(X9:X12)</f>
        <v>0</v>
      </c>
      <c r="Y13" s="34" t="str">
        <f t="shared" si="8"/>
        <v> </v>
      </c>
      <c r="Z13" s="35" t="str">
        <f t="shared" si="9"/>
        <v> </v>
      </c>
      <c r="AA13" s="31">
        <f>SUM(AA9:AA12)</f>
        <v>49.6</v>
      </c>
      <c r="AB13" s="32">
        <f>SUM(AB9:AB12)</f>
        <v>20.2</v>
      </c>
      <c r="AC13" s="33">
        <f>SUM(AC9:AC12)</f>
        <v>21.9</v>
      </c>
      <c r="AD13" s="34">
        <f t="shared" si="10"/>
        <v>1.0841584158415842</v>
      </c>
      <c r="AE13" s="35">
        <f t="shared" si="11"/>
        <v>0.44153225806451607</v>
      </c>
      <c r="AF13" s="31">
        <f>SUM(AF9:AF12)</f>
        <v>152.6</v>
      </c>
      <c r="AG13" s="32">
        <f>SUM(AG9:AG12)</f>
        <v>228.4</v>
      </c>
      <c r="AH13" s="33">
        <f>SUM(AH9:AH12)</f>
        <v>232.70000000000002</v>
      </c>
      <c r="AI13" s="34">
        <f t="shared" si="12"/>
        <v>1.0188266199649738</v>
      </c>
      <c r="AJ13" s="35">
        <f t="shared" si="13"/>
        <v>1.5249017038007866</v>
      </c>
      <c r="AK13" s="31">
        <f>SUM(AK9:AK12)</f>
        <v>0</v>
      </c>
      <c r="AL13" s="32">
        <f>SUM(AL9:AL12)</f>
        <v>0</v>
      </c>
      <c r="AM13" s="33">
        <f>SUM(AM9:AM12)</f>
        <v>0</v>
      </c>
      <c r="AN13" s="34" t="str">
        <f t="shared" si="14"/>
        <v> </v>
      </c>
      <c r="AO13" s="35" t="str">
        <f t="shared" si="15"/>
        <v> </v>
      </c>
      <c r="AP13" s="31">
        <f>SUM(AP9:AP12)</f>
        <v>1272.6</v>
      </c>
      <c r="AQ13" s="32">
        <f>SUM(AQ9:AQ12)</f>
        <v>1091.3</v>
      </c>
      <c r="AR13" s="33">
        <f>SUM(AR9:AR12)</f>
        <v>1151.1000000000001</v>
      </c>
      <c r="AS13" s="34">
        <f t="shared" si="16"/>
        <v>1.054797031063869</v>
      </c>
      <c r="AT13" s="35">
        <f t="shared" si="17"/>
        <v>0.9045261669024047</v>
      </c>
      <c r="AU13" s="31">
        <f>SUM(AU9:AU12)</f>
        <v>23.3</v>
      </c>
      <c r="AV13" s="32">
        <f>SUM(AV9:AV12)</f>
        <v>18.1</v>
      </c>
      <c r="AW13" s="33">
        <f>SUM(AW9:AW12)</f>
        <v>13.1</v>
      </c>
      <c r="AX13" s="34">
        <f t="shared" si="18"/>
        <v>0.723756906077348</v>
      </c>
      <c r="AY13" s="35">
        <f t="shared" si="19"/>
        <v>0.5622317596566523</v>
      </c>
      <c r="AZ13" s="31">
        <f>SUM(AZ9:AZ12)</f>
        <v>0</v>
      </c>
      <c r="BA13" s="32">
        <f>SUM(BA9:BA12)</f>
        <v>0</v>
      </c>
      <c r="BB13" s="33">
        <f>SUM(BB9:BB12)</f>
        <v>0</v>
      </c>
      <c r="BC13" s="34" t="str">
        <f t="shared" si="20"/>
        <v> </v>
      </c>
      <c r="BD13" s="35" t="str">
        <f t="shared" si="21"/>
        <v> </v>
      </c>
    </row>
    <row r="14" spans="1:56" ht="29.25" customHeight="1" thickBot="1">
      <c r="A14" s="7" t="s">
        <v>19</v>
      </c>
      <c r="B14" s="86">
        <f>G14+Q14+V14+AF14+AK14+AP14+AU14+AZ14+L14+AA14</f>
        <v>19951.600000000002</v>
      </c>
      <c r="C14" s="32">
        <f>H14+M14+R14+W14+AB14+AG14+AQ14+AV14+BA14</f>
        <v>16833.600000000002</v>
      </c>
      <c r="D14" s="32">
        <f>I14+N14+S14+X14+AC14+AH14+AR14+AW14+BB14</f>
        <v>17682.099999999995</v>
      </c>
      <c r="E14" s="38">
        <f>IF(C14=0," ",IF(D14/C14*100&gt;200,"СВ.200",D14/C14))</f>
        <v>1.0504051420967584</v>
      </c>
      <c r="F14" s="35">
        <f t="shared" si="4"/>
        <v>0.8862497243328852</v>
      </c>
      <c r="G14" s="36">
        <f>G13+G7</f>
        <v>11612</v>
      </c>
      <c r="H14" s="37">
        <f>H13+H7</f>
        <v>10331.2</v>
      </c>
      <c r="I14" s="37">
        <f>I13+I7</f>
        <v>11043</v>
      </c>
      <c r="J14" s="38">
        <f>IF(H14=0," ",IF(I14/H14*100&gt;200,"СВ.200",I14/H14))</f>
        <v>1.0688980950905993</v>
      </c>
      <c r="K14" s="79">
        <f>IF(G14=0," ",IF(I14/G14*100&gt;200,"СВ.200",I14/G14))</f>
        <v>0.95099896658629</v>
      </c>
      <c r="L14" s="36">
        <f>L13+L7</f>
        <v>5657.799999999999</v>
      </c>
      <c r="M14" s="37">
        <f>M13+M7</f>
        <v>4067.7000000000003</v>
      </c>
      <c r="N14" s="37">
        <f>N13+N7</f>
        <v>4134.599999999999</v>
      </c>
      <c r="O14" s="38">
        <f t="shared" si="0"/>
        <v>1.0164466406077142</v>
      </c>
      <c r="P14" s="39">
        <f t="shared" si="1"/>
        <v>0.7307787479232211</v>
      </c>
      <c r="Q14" s="82">
        <f>Q13+Q7</f>
        <v>980.4</v>
      </c>
      <c r="R14" s="37">
        <f>R13+R7</f>
        <v>890</v>
      </c>
      <c r="S14" s="37">
        <f>S13+S7</f>
        <v>906.6</v>
      </c>
      <c r="T14" s="38">
        <f t="shared" si="2"/>
        <v>1.0186516853932583</v>
      </c>
      <c r="U14" s="39">
        <f t="shared" si="7"/>
        <v>0.9247246022031824</v>
      </c>
      <c r="V14" s="36">
        <f>V13+V7</f>
        <v>0</v>
      </c>
      <c r="W14" s="37">
        <f>W13+W7</f>
        <v>1.2</v>
      </c>
      <c r="X14" s="37">
        <f>X13+X7</f>
        <v>1.2</v>
      </c>
      <c r="Y14" s="38">
        <f t="shared" si="8"/>
        <v>1</v>
      </c>
      <c r="Z14" s="39" t="str">
        <f t="shared" si="9"/>
        <v> </v>
      </c>
      <c r="AA14" s="36">
        <f>AA13+AA7</f>
        <v>99.2</v>
      </c>
      <c r="AB14" s="37">
        <f>AB13+AB7</f>
        <v>64.7</v>
      </c>
      <c r="AC14" s="37">
        <f>AC13+AC7</f>
        <v>66.8</v>
      </c>
      <c r="AD14" s="38">
        <f t="shared" si="10"/>
        <v>1.0324574961360122</v>
      </c>
      <c r="AE14" s="39">
        <f t="shared" si="11"/>
        <v>0.6733870967741935</v>
      </c>
      <c r="AF14" s="36">
        <f>AF13+AF7</f>
        <v>152.6</v>
      </c>
      <c r="AG14" s="37">
        <f>AG13+AG7</f>
        <v>228.4</v>
      </c>
      <c r="AH14" s="37">
        <f>AH13+AH7</f>
        <v>232.70000000000002</v>
      </c>
      <c r="AI14" s="38">
        <f t="shared" si="12"/>
        <v>1.0188266199649738</v>
      </c>
      <c r="AJ14" s="39">
        <f t="shared" si="13"/>
        <v>1.5249017038007866</v>
      </c>
      <c r="AK14" s="36">
        <f>AK13+AK7</f>
        <v>0</v>
      </c>
      <c r="AL14" s="37">
        <f>AL13+AL7</f>
        <v>0</v>
      </c>
      <c r="AM14" s="37">
        <f>AM13+AM7</f>
        <v>0</v>
      </c>
      <c r="AN14" s="38" t="str">
        <f t="shared" si="14"/>
        <v> </v>
      </c>
      <c r="AO14" s="39" t="str">
        <f t="shared" si="15"/>
        <v> </v>
      </c>
      <c r="AP14" s="36">
        <f>AP13+AP7</f>
        <v>1272.6</v>
      </c>
      <c r="AQ14" s="37">
        <f>AQ13+AQ7</f>
        <v>1091.3</v>
      </c>
      <c r="AR14" s="37">
        <f>AR13+AR7</f>
        <v>1151.1000000000001</v>
      </c>
      <c r="AS14" s="38">
        <f t="shared" si="16"/>
        <v>1.054797031063869</v>
      </c>
      <c r="AT14" s="39">
        <f t="shared" si="17"/>
        <v>0.9045261669024047</v>
      </c>
      <c r="AU14" s="36">
        <f>AU13+AU7</f>
        <v>174.4</v>
      </c>
      <c r="AV14" s="37">
        <f>AV13+AV7</f>
        <v>156.5</v>
      </c>
      <c r="AW14" s="37">
        <f>AW13+AW7</f>
        <v>143.5</v>
      </c>
      <c r="AX14" s="38">
        <f t="shared" si="18"/>
        <v>0.9169329073482428</v>
      </c>
      <c r="AY14" s="39">
        <f t="shared" si="19"/>
        <v>0.8228211009174312</v>
      </c>
      <c r="AZ14" s="36">
        <f>AZ13+AZ7</f>
        <v>2.6</v>
      </c>
      <c r="BA14" s="37">
        <f>BA13+BA7</f>
        <v>2.6</v>
      </c>
      <c r="BB14" s="37">
        <f>BB13+BB7</f>
        <v>2.6</v>
      </c>
      <c r="BC14" s="38">
        <f t="shared" si="20"/>
        <v>1</v>
      </c>
      <c r="BD14" s="39">
        <f t="shared" si="21"/>
        <v>1</v>
      </c>
    </row>
  </sheetData>
  <sheetProtection/>
  <mergeCells count="13">
    <mergeCell ref="AK4:AO4"/>
    <mergeCell ref="AP4:AT4"/>
    <mergeCell ref="B2:U2"/>
    <mergeCell ref="AU4:AY4"/>
    <mergeCell ref="AZ4:BD4"/>
    <mergeCell ref="L4:P4"/>
    <mergeCell ref="AA4:AE4"/>
    <mergeCell ref="A4:A5"/>
    <mergeCell ref="B4:F4"/>
    <mergeCell ref="G4:K4"/>
    <mergeCell ref="Q4:U4"/>
    <mergeCell ref="V4:Z4"/>
    <mergeCell ref="AF4:AJ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tabSelected="1" zoomScale="80" zoomScaleNormal="80" zoomScaleSheetLayoutView="85" zoomScalePageLayoutView="0" workbookViewId="0" topLeftCell="A1">
      <pane xSplit="1" ySplit="6" topLeftCell="A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E7" sqref="BE7"/>
    </sheetView>
  </sheetViews>
  <sheetFormatPr defaultColWidth="9.140625" defaultRowHeight="15"/>
  <cols>
    <col min="1" max="1" width="22.140625" style="0" customWidth="1"/>
    <col min="2" max="2" width="11.57421875" style="0" customWidth="1"/>
    <col min="3" max="3" width="9.140625" style="0" bestFit="1" customWidth="1"/>
    <col min="4" max="4" width="10.8515625" style="0" bestFit="1" customWidth="1"/>
    <col min="5" max="5" width="12.14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57421875" style="0" customWidth="1"/>
    <col min="56" max="56" width="12.421875" style="0" customWidth="1"/>
  </cols>
  <sheetData>
    <row r="2" spans="2:51" ht="18.75">
      <c r="B2" s="96" t="s">
        <v>95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100"/>
      <c r="B4" s="105" t="s">
        <v>21</v>
      </c>
      <c r="C4" s="106"/>
      <c r="D4" s="106"/>
      <c r="E4" s="106"/>
      <c r="F4" s="107"/>
      <c r="G4" s="102" t="s">
        <v>69</v>
      </c>
      <c r="H4" s="102"/>
      <c r="I4" s="102"/>
      <c r="J4" s="102"/>
      <c r="K4" s="102"/>
      <c r="L4" s="104" t="s">
        <v>98</v>
      </c>
      <c r="M4" s="102"/>
      <c r="N4" s="102"/>
      <c r="O4" s="102"/>
      <c r="P4" s="103"/>
      <c r="Q4" s="102" t="s">
        <v>14</v>
      </c>
      <c r="R4" s="102"/>
      <c r="S4" s="102"/>
      <c r="T4" s="102"/>
      <c r="U4" s="103"/>
      <c r="V4" s="102" t="s">
        <v>72</v>
      </c>
      <c r="W4" s="102"/>
      <c r="X4" s="102"/>
      <c r="Y4" s="102"/>
      <c r="Z4" s="103"/>
      <c r="AA4" s="104" t="s">
        <v>15</v>
      </c>
      <c r="AB4" s="102"/>
      <c r="AC4" s="102"/>
      <c r="AD4" s="102"/>
      <c r="AE4" s="103"/>
      <c r="AF4" s="104" t="s">
        <v>73</v>
      </c>
      <c r="AG4" s="102"/>
      <c r="AH4" s="102"/>
      <c r="AI4" s="102"/>
      <c r="AJ4" s="103"/>
      <c r="AK4" s="104" t="s">
        <v>16</v>
      </c>
      <c r="AL4" s="102"/>
      <c r="AM4" s="102"/>
      <c r="AN4" s="102"/>
      <c r="AO4" s="103"/>
      <c r="AP4" s="104" t="s">
        <v>17</v>
      </c>
      <c r="AQ4" s="102"/>
      <c r="AR4" s="102"/>
      <c r="AS4" s="102"/>
      <c r="AT4" s="103"/>
      <c r="AU4" s="104" t="s">
        <v>80</v>
      </c>
      <c r="AV4" s="102"/>
      <c r="AW4" s="102"/>
      <c r="AX4" s="102"/>
      <c r="AY4" s="102"/>
      <c r="AZ4" s="104" t="s">
        <v>18</v>
      </c>
      <c r="BA4" s="102"/>
      <c r="BB4" s="102"/>
      <c r="BC4" s="102"/>
      <c r="BD4" s="103"/>
    </row>
    <row r="5" spans="1:56" ht="63.75" customHeight="1">
      <c r="A5" s="101"/>
      <c r="B5" s="16" t="s">
        <v>91</v>
      </c>
      <c r="C5" s="17" t="s">
        <v>86</v>
      </c>
      <c r="D5" s="17" t="s">
        <v>88</v>
      </c>
      <c r="E5" s="17" t="s">
        <v>90</v>
      </c>
      <c r="F5" s="18" t="s">
        <v>94</v>
      </c>
      <c r="G5" s="16" t="s">
        <v>91</v>
      </c>
      <c r="H5" s="17" t="s">
        <v>86</v>
      </c>
      <c r="I5" s="17" t="s">
        <v>88</v>
      </c>
      <c r="J5" s="17" t="s">
        <v>90</v>
      </c>
      <c r="K5" s="18" t="s">
        <v>94</v>
      </c>
      <c r="L5" s="16" t="s">
        <v>91</v>
      </c>
      <c r="M5" s="17" t="s">
        <v>86</v>
      </c>
      <c r="N5" s="17" t="s">
        <v>88</v>
      </c>
      <c r="O5" s="17" t="s">
        <v>90</v>
      </c>
      <c r="P5" s="18" t="s">
        <v>94</v>
      </c>
      <c r="Q5" s="16" t="s">
        <v>91</v>
      </c>
      <c r="R5" s="17" t="s">
        <v>86</v>
      </c>
      <c r="S5" s="17" t="s">
        <v>88</v>
      </c>
      <c r="T5" s="17" t="s">
        <v>90</v>
      </c>
      <c r="U5" s="18" t="s">
        <v>94</v>
      </c>
      <c r="V5" s="16" t="s">
        <v>91</v>
      </c>
      <c r="W5" s="17" t="s">
        <v>86</v>
      </c>
      <c r="X5" s="17" t="s">
        <v>88</v>
      </c>
      <c r="Y5" s="17" t="s">
        <v>90</v>
      </c>
      <c r="Z5" s="18" t="s">
        <v>94</v>
      </c>
      <c r="AA5" s="16" t="s">
        <v>91</v>
      </c>
      <c r="AB5" s="17" t="s">
        <v>86</v>
      </c>
      <c r="AC5" s="17" t="s">
        <v>88</v>
      </c>
      <c r="AD5" s="17" t="s">
        <v>90</v>
      </c>
      <c r="AE5" s="18" t="s">
        <v>94</v>
      </c>
      <c r="AF5" s="16" t="s">
        <v>91</v>
      </c>
      <c r="AG5" s="17" t="s">
        <v>86</v>
      </c>
      <c r="AH5" s="17" t="s">
        <v>88</v>
      </c>
      <c r="AI5" s="17" t="s">
        <v>90</v>
      </c>
      <c r="AJ5" s="18" t="s">
        <v>94</v>
      </c>
      <c r="AK5" s="16" t="s">
        <v>91</v>
      </c>
      <c r="AL5" s="17" t="s">
        <v>86</v>
      </c>
      <c r="AM5" s="17" t="s">
        <v>88</v>
      </c>
      <c r="AN5" s="17" t="s">
        <v>90</v>
      </c>
      <c r="AO5" s="18" t="s">
        <v>94</v>
      </c>
      <c r="AP5" s="16" t="s">
        <v>91</v>
      </c>
      <c r="AQ5" s="17" t="s">
        <v>86</v>
      </c>
      <c r="AR5" s="17" t="s">
        <v>88</v>
      </c>
      <c r="AS5" s="17" t="s">
        <v>90</v>
      </c>
      <c r="AT5" s="18" t="s">
        <v>94</v>
      </c>
      <c r="AU5" s="16" t="s">
        <v>91</v>
      </c>
      <c r="AV5" s="17" t="s">
        <v>86</v>
      </c>
      <c r="AW5" s="17" t="s">
        <v>88</v>
      </c>
      <c r="AX5" s="17" t="s">
        <v>90</v>
      </c>
      <c r="AY5" s="18" t="s">
        <v>94</v>
      </c>
      <c r="AZ5" s="16" t="s">
        <v>91</v>
      </c>
      <c r="BA5" s="17" t="s">
        <v>86</v>
      </c>
      <c r="BB5" s="17" t="s">
        <v>88</v>
      </c>
      <c r="BC5" s="17" t="s">
        <v>90</v>
      </c>
      <c r="BD5" s="18" t="s">
        <v>94</v>
      </c>
    </row>
    <row r="6" spans="1:56" s="15" customFormat="1" ht="15">
      <c r="A6" s="63">
        <v>1</v>
      </c>
      <c r="B6" s="19">
        <v>2</v>
      </c>
      <c r="C6" s="20">
        <v>3</v>
      </c>
      <c r="D6" s="20">
        <v>4</v>
      </c>
      <c r="E6" s="20" t="s">
        <v>22</v>
      </c>
      <c r="F6" s="21" t="s">
        <v>23</v>
      </c>
      <c r="G6" s="55" t="s">
        <v>24</v>
      </c>
      <c r="H6" s="20" t="s">
        <v>25</v>
      </c>
      <c r="I6" s="20" t="s">
        <v>26</v>
      </c>
      <c r="J6" s="20" t="s">
        <v>27</v>
      </c>
      <c r="K6" s="54" t="s">
        <v>28</v>
      </c>
      <c r="L6" s="62" t="s">
        <v>29</v>
      </c>
      <c r="M6" s="20" t="s">
        <v>30</v>
      </c>
      <c r="N6" s="20" t="s">
        <v>31</v>
      </c>
      <c r="O6" s="20" t="s">
        <v>32</v>
      </c>
      <c r="P6" s="21" t="s">
        <v>33</v>
      </c>
      <c r="Q6" s="55" t="s">
        <v>34</v>
      </c>
      <c r="R6" s="20" t="s">
        <v>35</v>
      </c>
      <c r="S6" s="20" t="s">
        <v>36</v>
      </c>
      <c r="T6" s="20" t="s">
        <v>37</v>
      </c>
      <c r="U6" s="21" t="s">
        <v>38</v>
      </c>
      <c r="V6" s="55" t="s">
        <v>39</v>
      </c>
      <c r="W6" s="20" t="s">
        <v>40</v>
      </c>
      <c r="X6" s="20" t="s">
        <v>41</v>
      </c>
      <c r="Y6" s="20" t="s">
        <v>42</v>
      </c>
      <c r="Z6" s="20" t="s">
        <v>43</v>
      </c>
      <c r="AA6" s="20" t="s">
        <v>44</v>
      </c>
      <c r="AB6" s="20" t="s">
        <v>45</v>
      </c>
      <c r="AC6" s="20" t="s">
        <v>46</v>
      </c>
      <c r="AD6" s="20" t="s">
        <v>47</v>
      </c>
      <c r="AE6" s="20" t="s">
        <v>48</v>
      </c>
      <c r="AF6" s="20" t="s">
        <v>49</v>
      </c>
      <c r="AG6" s="20" t="s">
        <v>50</v>
      </c>
      <c r="AH6" s="20" t="s">
        <v>51</v>
      </c>
      <c r="AI6" s="20" t="s">
        <v>52</v>
      </c>
      <c r="AJ6" s="20" t="s">
        <v>53</v>
      </c>
      <c r="AK6" s="20" t="s">
        <v>54</v>
      </c>
      <c r="AL6" s="20" t="s">
        <v>55</v>
      </c>
      <c r="AM6" s="20" t="s">
        <v>56</v>
      </c>
      <c r="AN6" s="20" t="s">
        <v>57</v>
      </c>
      <c r="AO6" s="20" t="s">
        <v>58</v>
      </c>
      <c r="AP6" s="20" t="s">
        <v>59</v>
      </c>
      <c r="AQ6" s="20" t="s">
        <v>60</v>
      </c>
      <c r="AR6" s="20" t="s">
        <v>61</v>
      </c>
      <c r="AS6" s="20" t="s">
        <v>62</v>
      </c>
      <c r="AT6" s="20" t="s">
        <v>63</v>
      </c>
      <c r="AU6" s="20" t="s">
        <v>64</v>
      </c>
      <c r="AV6" s="20" t="s">
        <v>65</v>
      </c>
      <c r="AW6" s="20" t="s">
        <v>66</v>
      </c>
      <c r="AX6" s="20" t="s">
        <v>67</v>
      </c>
      <c r="AY6" s="54" t="s">
        <v>68</v>
      </c>
      <c r="AZ6" s="22" t="s">
        <v>81</v>
      </c>
      <c r="BA6" s="23" t="s">
        <v>82</v>
      </c>
      <c r="BB6" s="23" t="s">
        <v>83</v>
      </c>
      <c r="BC6" s="23" t="s">
        <v>84</v>
      </c>
      <c r="BD6" s="24" t="s">
        <v>85</v>
      </c>
    </row>
    <row r="7" spans="1:56" s="42" customFormat="1" ht="36.75" customHeight="1">
      <c r="A7" s="64" t="s">
        <v>8</v>
      </c>
      <c r="B7" s="52">
        <f>G7+Q7+AA7+AF7+AK7+AP7+AU7+AZ7+V7+L7</f>
        <v>4396.5</v>
      </c>
      <c r="C7" s="53">
        <f>H7+R7+AB7+AG7+AL7+AQ7+AV7+BA7+W7+M7</f>
        <v>4765.3</v>
      </c>
      <c r="D7" s="53">
        <f>I7+S7+AC7+AH7+AM7+AR7+AW7+BB7+X7+N7</f>
        <v>5226.9</v>
      </c>
      <c r="E7" s="40">
        <f>IF(C7=0," ",IF(D7/C7*100&gt;200,"СВ.200",D7/C7))</f>
        <v>1.096866933876146</v>
      </c>
      <c r="F7" s="41">
        <f>IF(B7=0," ",IF(D7/B7*100&gt;200,"СВ.200",D7/B7))</f>
        <v>1.188877516206073</v>
      </c>
      <c r="G7" s="73">
        <v>1994.7</v>
      </c>
      <c r="H7" s="74">
        <v>1166.9</v>
      </c>
      <c r="I7" s="73">
        <v>1941.3</v>
      </c>
      <c r="J7" s="40">
        <f>IF(H7=0," ",IF(I7/H7*100&gt;200,"СВ.200",I7/H7))</f>
        <v>1.663638700831262</v>
      </c>
      <c r="K7" s="59">
        <f>IF(G7=0," ",IF(I7/G7*100&gt;200,"СВ.200",I7/G7))</f>
        <v>0.9732290570010528</v>
      </c>
      <c r="L7" s="83">
        <v>121.3</v>
      </c>
      <c r="M7" s="74">
        <v>60.6</v>
      </c>
      <c r="N7" s="73">
        <v>7.6</v>
      </c>
      <c r="O7" s="40">
        <f>IF(M7=0," ",IF(N7/M7*100&gt;200,"СВ.200",N7/M7))</f>
        <v>0.1254125412541254</v>
      </c>
      <c r="P7" s="41">
        <f>IF(L7=0," ",IF(N7/L7*100&gt;200,"СВ.200",N7/L7))</f>
        <v>0.06265457543281121</v>
      </c>
      <c r="Q7" s="76">
        <v>561.5</v>
      </c>
      <c r="R7" s="74">
        <v>321.4</v>
      </c>
      <c r="S7" s="73">
        <v>1.3</v>
      </c>
      <c r="T7" s="40">
        <f>IF(R7=0," ",IF(S7/R7*100&gt;200,"СВ.200",S7/R7))</f>
        <v>0.004044803982576229</v>
      </c>
      <c r="U7" s="41">
        <f>IF(Q7=0," ",IF(S7/Q7*100&gt;200,"СВ.200",S7/Q7))</f>
        <v>0.002315227070347284</v>
      </c>
      <c r="V7" s="76">
        <v>0</v>
      </c>
      <c r="W7" s="74">
        <v>0</v>
      </c>
      <c r="X7" s="73">
        <v>0</v>
      </c>
      <c r="Y7" s="40" t="str">
        <f>IF(W7=0," ",IF(X7/W7*100&gt;200,"СВ.200",X7/W7))</f>
        <v> </v>
      </c>
      <c r="Z7" s="41" t="str">
        <f>IF(V7=0," ",IF(X7/V7*100&gt;200,"СВ.200",X7/V7))</f>
        <v> </v>
      </c>
      <c r="AA7" s="75">
        <v>88.3</v>
      </c>
      <c r="AB7" s="74">
        <v>48.8</v>
      </c>
      <c r="AC7" s="73">
        <v>51.9</v>
      </c>
      <c r="AD7" s="40">
        <f>IF(AB7=0," ",IF(AC7/AB7*100&gt;200,"СВ.200",AC7/AB7))</f>
        <v>1.0635245901639345</v>
      </c>
      <c r="AE7" s="41">
        <f>IF(AA7=0," ",IF(AC7/AA7*100&gt;200,"СВ.200",AC7/AA7))</f>
        <v>0.5877689694224235</v>
      </c>
      <c r="AF7" s="73">
        <v>1203.2</v>
      </c>
      <c r="AG7" s="74">
        <v>2269.2</v>
      </c>
      <c r="AH7" s="73">
        <v>2284.7</v>
      </c>
      <c r="AI7" s="40">
        <f>IF(AG7=0," ",IF(AH7/AG7*100&gt;200,"СВ.200",AH7/AG7))</f>
        <v>1.0068306010928962</v>
      </c>
      <c r="AJ7" s="41">
        <f>IF(AF7=0," ",IF(AH7/AF7*100&gt;200,"СВ.200",AH7/AF7))</f>
        <v>1.898853058510638</v>
      </c>
      <c r="AK7" s="75">
        <v>81</v>
      </c>
      <c r="AL7" s="74">
        <v>782.2</v>
      </c>
      <c r="AM7" s="73">
        <v>782.2</v>
      </c>
      <c r="AN7" s="40">
        <f>IF(AL7=0," ",IF(AM7/AL7*100&gt;200,"СВ.200",AM7/AL7))</f>
        <v>1</v>
      </c>
      <c r="AO7" s="41" t="str">
        <f>IF(AK7=0," ",IF(AM7/AK7*100&gt;200,"СВ.200",AM7/AK7))</f>
        <v>СВ.200</v>
      </c>
      <c r="AP7" s="73">
        <v>202</v>
      </c>
      <c r="AQ7" s="74">
        <v>65.2</v>
      </c>
      <c r="AR7" s="73">
        <v>89.2</v>
      </c>
      <c r="AS7" s="40">
        <f>IF(AQ7=0," ",IF(AR7/AQ7*100&gt;200,"СВ.200",AR7/AQ7))</f>
        <v>1.3680981595092023</v>
      </c>
      <c r="AT7" s="41">
        <f>IF(AP7=0," ",IF(AR7/AP7*100&gt;200,"СВ.200",AR7/AP7))</f>
        <v>0.4415841584158416</v>
      </c>
      <c r="AU7" s="75">
        <v>144.5</v>
      </c>
      <c r="AV7" s="74">
        <v>51</v>
      </c>
      <c r="AW7" s="73">
        <v>68.7</v>
      </c>
      <c r="AX7" s="40">
        <f>IF(AV7=0," ",IF(AW7/AV7*100&gt;200,"СВ.200",AW7/AV7))</f>
        <v>1.3470588235294119</v>
      </c>
      <c r="AY7" s="59">
        <f>IF(AU7=0," ",IF(AW7/AU7*100&gt;200,"СВ.200",AW7/AU7))</f>
        <v>0.4754325259515571</v>
      </c>
      <c r="AZ7" s="75">
        <v>0</v>
      </c>
      <c r="BA7" s="74">
        <v>0</v>
      </c>
      <c r="BB7" s="73">
        <v>0</v>
      </c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>
      <c r="A8" s="64" t="s">
        <v>9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3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6"/>
      <c r="W8" s="74"/>
      <c r="X8" s="73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5"/>
      <c r="AB8" s="74"/>
      <c r="AC8" s="73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3"/>
      <c r="AG8" s="74"/>
      <c r="AH8" s="73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5"/>
      <c r="AL8" s="74"/>
      <c r="AM8" s="73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3"/>
      <c r="AQ8" s="74"/>
      <c r="AR8" s="73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5"/>
      <c r="AV8" s="74"/>
      <c r="AW8" s="73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5"/>
      <c r="BA8" s="74"/>
      <c r="BB8" s="73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10</v>
      </c>
      <c r="B9" s="52">
        <f>G9+Q9+AA9+AF9+AK9+AP9+AU9+AZ9+V9</f>
        <v>1003.3</v>
      </c>
      <c r="C9" s="53">
        <f>H9+R9+AB9+AG9+AL9+AQ9+AV9+BA9+W9</f>
        <v>699.5</v>
      </c>
      <c r="D9" s="53">
        <f>I9+S9+AC9+AH9+AM9+AR9+AW9+BB9+X9</f>
        <v>675.7000000000002</v>
      </c>
      <c r="E9" s="40">
        <f t="shared" si="0"/>
        <v>0.9659756969263762</v>
      </c>
      <c r="F9" s="41">
        <f t="shared" si="1"/>
        <v>0.6734775241702384</v>
      </c>
      <c r="G9" s="73">
        <v>416.9</v>
      </c>
      <c r="H9" s="74">
        <v>330</v>
      </c>
      <c r="I9" s="73">
        <v>332.6</v>
      </c>
      <c r="J9" s="40">
        <f t="shared" si="2"/>
        <v>1.007878787878788</v>
      </c>
      <c r="K9" s="59">
        <f t="shared" si="3"/>
        <v>0.7977932357879588</v>
      </c>
      <c r="L9" s="83">
        <v>0</v>
      </c>
      <c r="M9" s="74">
        <v>0</v>
      </c>
      <c r="N9" s="73">
        <v>0</v>
      </c>
      <c r="O9" s="40" t="str">
        <f t="shared" si="4"/>
        <v> </v>
      </c>
      <c r="P9" s="41" t="str">
        <f t="shared" si="5"/>
        <v> </v>
      </c>
      <c r="Q9" s="76">
        <v>233.2</v>
      </c>
      <c r="R9" s="74">
        <v>0</v>
      </c>
      <c r="S9" s="73">
        <v>0</v>
      </c>
      <c r="T9" s="40" t="str">
        <f t="shared" si="6"/>
        <v> </v>
      </c>
      <c r="U9" s="41">
        <f t="shared" si="7"/>
        <v>0</v>
      </c>
      <c r="V9" s="76">
        <v>61.1</v>
      </c>
      <c r="W9" s="74">
        <v>80</v>
      </c>
      <c r="X9" s="73">
        <v>53.7</v>
      </c>
      <c r="Y9" s="40">
        <f t="shared" si="8"/>
        <v>0.67125</v>
      </c>
      <c r="Z9" s="41">
        <f t="shared" si="9"/>
        <v>0.8788870703764321</v>
      </c>
      <c r="AA9" s="75">
        <v>0</v>
      </c>
      <c r="AB9" s="74">
        <v>0</v>
      </c>
      <c r="AC9" s="73">
        <v>0</v>
      </c>
      <c r="AD9" s="40" t="str">
        <f t="shared" si="10"/>
        <v> </v>
      </c>
      <c r="AE9" s="41" t="str">
        <f t="shared" si="11"/>
        <v> </v>
      </c>
      <c r="AF9" s="73">
        <v>223.2</v>
      </c>
      <c r="AG9" s="74">
        <v>217.5</v>
      </c>
      <c r="AH9" s="73">
        <v>218.8</v>
      </c>
      <c r="AI9" s="40">
        <f>IF(AG9=0," ",IF(AH9/AG9*100&gt;200,"СВ.200",AH9/AG9))</f>
        <v>1.005977011494253</v>
      </c>
      <c r="AJ9" s="41">
        <f t="shared" si="13"/>
        <v>0.9802867383512546</v>
      </c>
      <c r="AK9" s="75">
        <v>0</v>
      </c>
      <c r="AL9" s="74">
        <v>0</v>
      </c>
      <c r="AM9" s="73">
        <v>0</v>
      </c>
      <c r="AN9" s="40" t="str">
        <f t="shared" si="14"/>
        <v> </v>
      </c>
      <c r="AO9" s="41" t="str">
        <f t="shared" si="15"/>
        <v> </v>
      </c>
      <c r="AP9" s="73">
        <v>68.9</v>
      </c>
      <c r="AQ9" s="74">
        <v>72</v>
      </c>
      <c r="AR9" s="73">
        <v>70.6</v>
      </c>
      <c r="AS9" s="40">
        <f t="shared" si="16"/>
        <v>0.9805555555555555</v>
      </c>
      <c r="AT9" s="41">
        <f t="shared" si="17"/>
        <v>1.0246734397677792</v>
      </c>
      <c r="AU9" s="75">
        <v>0</v>
      </c>
      <c r="AV9" s="74">
        <v>0</v>
      </c>
      <c r="AW9" s="73">
        <v>0</v>
      </c>
      <c r="AX9" s="40" t="str">
        <f t="shared" si="18"/>
        <v> </v>
      </c>
      <c r="AY9" s="59" t="str">
        <f t="shared" si="19"/>
        <v> </v>
      </c>
      <c r="AZ9" s="75">
        <v>0</v>
      </c>
      <c r="BA9" s="74">
        <v>0</v>
      </c>
      <c r="BB9" s="73">
        <v>0</v>
      </c>
      <c r="BC9" s="40" t="str">
        <f t="shared" si="20"/>
        <v> </v>
      </c>
      <c r="BD9" s="41" t="str">
        <f t="shared" si="21"/>
        <v> </v>
      </c>
    </row>
    <row r="10" spans="1:56" s="42" customFormat="1" ht="28.5" customHeight="1">
      <c r="A10" s="64" t="s">
        <v>20</v>
      </c>
      <c r="B10" s="52">
        <f>G10+Q10+AA10+AF10+AK10+AP10+AU10+AZ10+V10</f>
        <v>107.5</v>
      </c>
      <c r="C10" s="53">
        <f aca="true" t="shared" si="22" ref="C10:D12">H10+R10+AB10+AG10+AL10+AQ10+AV10+BA10+W10+M10</f>
        <v>36.9</v>
      </c>
      <c r="D10" s="53">
        <f t="shared" si="22"/>
        <v>69.9</v>
      </c>
      <c r="E10" s="40">
        <f t="shared" si="0"/>
        <v>1.894308943089431</v>
      </c>
      <c r="F10" s="41">
        <f t="shared" si="1"/>
        <v>0.650232558139535</v>
      </c>
      <c r="G10" s="73">
        <v>0</v>
      </c>
      <c r="H10" s="74">
        <v>0</v>
      </c>
      <c r="I10" s="73">
        <v>0</v>
      </c>
      <c r="J10" s="40" t="str">
        <f t="shared" si="2"/>
        <v> </v>
      </c>
      <c r="K10" s="59" t="str">
        <f t="shared" si="3"/>
        <v> </v>
      </c>
      <c r="L10" s="83">
        <v>0</v>
      </c>
      <c r="M10" s="74">
        <v>31.9</v>
      </c>
      <c r="N10" s="73">
        <v>62.6</v>
      </c>
      <c r="O10" s="40">
        <f t="shared" si="4"/>
        <v>1.9623824451410659</v>
      </c>
      <c r="P10" s="41" t="str">
        <f t="shared" si="5"/>
        <v> </v>
      </c>
      <c r="Q10" s="76">
        <v>0</v>
      </c>
      <c r="R10" s="74">
        <v>0</v>
      </c>
      <c r="S10" s="73">
        <v>0</v>
      </c>
      <c r="T10" s="40" t="str">
        <f t="shared" si="6"/>
        <v> </v>
      </c>
      <c r="U10" s="41" t="str">
        <f t="shared" si="7"/>
        <v> </v>
      </c>
      <c r="V10" s="76">
        <v>0</v>
      </c>
      <c r="W10" s="74">
        <v>0</v>
      </c>
      <c r="X10" s="73">
        <v>0</v>
      </c>
      <c r="Y10" s="40" t="str">
        <f t="shared" si="8"/>
        <v> </v>
      </c>
      <c r="Z10" s="41" t="str">
        <f t="shared" si="9"/>
        <v> </v>
      </c>
      <c r="AA10" s="75">
        <v>0</v>
      </c>
      <c r="AB10" s="74">
        <v>0</v>
      </c>
      <c r="AC10" s="73">
        <v>0</v>
      </c>
      <c r="AD10" s="40" t="str">
        <f t="shared" si="10"/>
        <v> </v>
      </c>
      <c r="AE10" s="41" t="str">
        <f t="shared" si="11"/>
        <v> </v>
      </c>
      <c r="AF10" s="73">
        <v>107.5</v>
      </c>
      <c r="AG10" s="74">
        <v>5</v>
      </c>
      <c r="AH10" s="73">
        <v>7.3</v>
      </c>
      <c r="AI10" s="40">
        <f t="shared" si="12"/>
        <v>1.46</v>
      </c>
      <c r="AJ10" s="41">
        <f t="shared" si="13"/>
        <v>0.06790697674418604</v>
      </c>
      <c r="AK10" s="75">
        <v>0</v>
      </c>
      <c r="AL10" s="74">
        <v>0</v>
      </c>
      <c r="AM10" s="73">
        <v>0</v>
      </c>
      <c r="AN10" s="40" t="str">
        <f t="shared" si="14"/>
        <v> </v>
      </c>
      <c r="AO10" s="41" t="str">
        <f t="shared" si="15"/>
        <v> </v>
      </c>
      <c r="AP10" s="73">
        <v>0</v>
      </c>
      <c r="AQ10" s="74">
        <v>0</v>
      </c>
      <c r="AR10" s="73">
        <v>0</v>
      </c>
      <c r="AS10" s="40" t="str">
        <f t="shared" si="16"/>
        <v> </v>
      </c>
      <c r="AT10" s="41" t="str">
        <f t="shared" si="17"/>
        <v> </v>
      </c>
      <c r="AU10" s="75">
        <v>0</v>
      </c>
      <c r="AV10" s="74">
        <v>0</v>
      </c>
      <c r="AW10" s="73">
        <v>0</v>
      </c>
      <c r="AX10" s="40" t="str">
        <f t="shared" si="18"/>
        <v> </v>
      </c>
      <c r="AY10" s="59" t="str">
        <f t="shared" si="19"/>
        <v> </v>
      </c>
      <c r="AZ10" s="75">
        <v>0</v>
      </c>
      <c r="BA10" s="74">
        <v>0</v>
      </c>
      <c r="BB10" s="73">
        <v>0</v>
      </c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>
      <c r="A11" s="64" t="s">
        <v>11</v>
      </c>
      <c r="B11" s="52">
        <f>G11+Q11+AA11+AF11+AK11+AP11+AU11+AZ11+V11</f>
        <v>361.3</v>
      </c>
      <c r="C11" s="53">
        <f t="shared" si="22"/>
        <v>166.2</v>
      </c>
      <c r="D11" s="53">
        <f t="shared" si="22"/>
        <v>166.2</v>
      </c>
      <c r="E11" s="40">
        <f t="shared" si="0"/>
        <v>1</v>
      </c>
      <c r="F11" s="41">
        <f t="shared" si="1"/>
        <v>0.4600055355660116</v>
      </c>
      <c r="G11" s="73">
        <v>0</v>
      </c>
      <c r="H11" s="74">
        <v>0</v>
      </c>
      <c r="I11" s="73">
        <v>0</v>
      </c>
      <c r="J11" s="40" t="str">
        <f t="shared" si="2"/>
        <v> </v>
      </c>
      <c r="K11" s="59" t="str">
        <f t="shared" si="3"/>
        <v> </v>
      </c>
      <c r="L11" s="83">
        <v>0</v>
      </c>
      <c r="M11" s="74">
        <v>0.6</v>
      </c>
      <c r="N11" s="73">
        <v>0.6</v>
      </c>
      <c r="O11" s="40">
        <f t="shared" si="4"/>
        <v>1</v>
      </c>
      <c r="P11" s="41" t="str">
        <f t="shared" si="5"/>
        <v> </v>
      </c>
      <c r="Q11" s="76">
        <v>0</v>
      </c>
      <c r="R11" s="74">
        <v>0</v>
      </c>
      <c r="S11" s="73">
        <v>0</v>
      </c>
      <c r="T11" s="40" t="str">
        <f t="shared" si="6"/>
        <v> </v>
      </c>
      <c r="U11" s="41" t="str">
        <f t="shared" si="7"/>
        <v> </v>
      </c>
      <c r="V11" s="76">
        <v>0</v>
      </c>
      <c r="W11" s="74">
        <v>0</v>
      </c>
      <c r="X11" s="73">
        <v>0</v>
      </c>
      <c r="Y11" s="40" t="str">
        <f t="shared" si="8"/>
        <v> </v>
      </c>
      <c r="Z11" s="41" t="str">
        <f t="shared" si="9"/>
        <v> </v>
      </c>
      <c r="AA11" s="75">
        <v>0</v>
      </c>
      <c r="AB11" s="74">
        <v>0</v>
      </c>
      <c r="AC11" s="73">
        <v>0</v>
      </c>
      <c r="AD11" s="40" t="str">
        <f t="shared" si="10"/>
        <v> </v>
      </c>
      <c r="AE11" s="41" t="str">
        <f t="shared" si="11"/>
        <v> </v>
      </c>
      <c r="AF11" s="73">
        <v>361.3</v>
      </c>
      <c r="AG11" s="74">
        <v>162.7</v>
      </c>
      <c r="AH11" s="73">
        <v>162.7</v>
      </c>
      <c r="AI11" s="40">
        <f t="shared" si="12"/>
        <v>1</v>
      </c>
      <c r="AJ11" s="41">
        <f t="shared" si="13"/>
        <v>0.4503182950456684</v>
      </c>
      <c r="AK11" s="75">
        <v>0</v>
      </c>
      <c r="AL11" s="74">
        <v>0</v>
      </c>
      <c r="AM11" s="73">
        <v>0</v>
      </c>
      <c r="AN11" s="40" t="str">
        <f t="shared" si="14"/>
        <v> </v>
      </c>
      <c r="AO11" s="41" t="str">
        <f t="shared" si="15"/>
        <v> </v>
      </c>
      <c r="AP11" s="73">
        <v>0</v>
      </c>
      <c r="AQ11" s="74">
        <v>2.9</v>
      </c>
      <c r="AR11" s="73">
        <v>2.9</v>
      </c>
      <c r="AS11" s="40">
        <f t="shared" si="16"/>
        <v>1</v>
      </c>
      <c r="AT11" s="41" t="str">
        <f t="shared" si="17"/>
        <v> </v>
      </c>
      <c r="AU11" s="75">
        <v>0</v>
      </c>
      <c r="AV11" s="74">
        <v>0</v>
      </c>
      <c r="AW11" s="73">
        <v>0</v>
      </c>
      <c r="AX11" s="40" t="str">
        <f t="shared" si="18"/>
        <v> </v>
      </c>
      <c r="AY11" s="59" t="str">
        <f t="shared" si="19"/>
        <v> </v>
      </c>
      <c r="AZ11" s="75">
        <v>0</v>
      </c>
      <c r="BA11" s="74">
        <v>0</v>
      </c>
      <c r="BB11" s="73">
        <v>0</v>
      </c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>
      <c r="A12" s="64" t="s">
        <v>12</v>
      </c>
      <c r="B12" s="52">
        <f>G12+Q12+AA12+AF12+AK12+AP12+AU12+AZ12+V12</f>
        <v>265.6</v>
      </c>
      <c r="C12" s="53">
        <f t="shared" si="22"/>
        <v>19.5</v>
      </c>
      <c r="D12" s="53">
        <f t="shared" si="22"/>
        <v>19.57</v>
      </c>
      <c r="E12" s="40">
        <f t="shared" si="0"/>
        <v>1.0035897435897436</v>
      </c>
      <c r="F12" s="41">
        <f t="shared" si="1"/>
        <v>0.07368222891566265</v>
      </c>
      <c r="G12" s="73">
        <v>0</v>
      </c>
      <c r="H12" s="74">
        <v>0</v>
      </c>
      <c r="I12" s="73">
        <v>0</v>
      </c>
      <c r="J12" s="40" t="str">
        <f t="shared" si="2"/>
        <v> </v>
      </c>
      <c r="K12" s="59" t="str">
        <f t="shared" si="3"/>
        <v> </v>
      </c>
      <c r="L12" s="83">
        <v>0</v>
      </c>
      <c r="M12" s="74">
        <v>4.5</v>
      </c>
      <c r="N12" s="73">
        <v>4.5</v>
      </c>
      <c r="O12" s="40">
        <f t="shared" si="4"/>
        <v>1</v>
      </c>
      <c r="P12" s="41" t="str">
        <f t="shared" si="5"/>
        <v> </v>
      </c>
      <c r="Q12" s="76">
        <v>0</v>
      </c>
      <c r="R12" s="74">
        <v>0</v>
      </c>
      <c r="S12" s="73">
        <v>0</v>
      </c>
      <c r="T12" s="40" t="str">
        <f t="shared" si="6"/>
        <v> </v>
      </c>
      <c r="U12" s="41" t="str">
        <f t="shared" si="7"/>
        <v> </v>
      </c>
      <c r="V12" s="76">
        <v>26.2</v>
      </c>
      <c r="W12" s="74">
        <v>0</v>
      </c>
      <c r="X12" s="73">
        <v>0</v>
      </c>
      <c r="Y12" s="40" t="str">
        <f t="shared" si="8"/>
        <v> </v>
      </c>
      <c r="Z12" s="41">
        <f t="shared" si="9"/>
        <v>0</v>
      </c>
      <c r="AA12" s="75">
        <v>0</v>
      </c>
      <c r="AB12" s="74">
        <v>0</v>
      </c>
      <c r="AC12" s="73">
        <v>0</v>
      </c>
      <c r="AD12" s="40" t="str">
        <f t="shared" si="10"/>
        <v> </v>
      </c>
      <c r="AE12" s="41" t="str">
        <f t="shared" si="11"/>
        <v> </v>
      </c>
      <c r="AF12" s="73">
        <v>239.4</v>
      </c>
      <c r="AG12" s="74">
        <v>15</v>
      </c>
      <c r="AH12" s="73">
        <v>15.07</v>
      </c>
      <c r="AI12" s="40">
        <f t="shared" si="12"/>
        <v>1.0046666666666666</v>
      </c>
      <c r="AJ12" s="41">
        <f t="shared" si="13"/>
        <v>0.06294903926482874</v>
      </c>
      <c r="AK12" s="75">
        <v>0</v>
      </c>
      <c r="AL12" s="74">
        <v>0</v>
      </c>
      <c r="AM12" s="73">
        <v>0</v>
      </c>
      <c r="AN12" s="40" t="str">
        <f t="shared" si="14"/>
        <v> </v>
      </c>
      <c r="AO12" s="41" t="str">
        <f t="shared" si="15"/>
        <v> </v>
      </c>
      <c r="AP12" s="73">
        <v>0</v>
      </c>
      <c r="AQ12" s="74">
        <v>0</v>
      </c>
      <c r="AR12" s="73">
        <v>0</v>
      </c>
      <c r="AS12" s="40" t="str">
        <f t="shared" si="16"/>
        <v> </v>
      </c>
      <c r="AT12" s="41" t="str">
        <f t="shared" si="17"/>
        <v> </v>
      </c>
      <c r="AU12" s="75">
        <v>0</v>
      </c>
      <c r="AV12" s="74">
        <v>0</v>
      </c>
      <c r="AW12" s="73">
        <v>0</v>
      </c>
      <c r="AX12" s="40" t="str">
        <f t="shared" si="18"/>
        <v> </v>
      </c>
      <c r="AY12" s="59" t="str">
        <f t="shared" si="19"/>
        <v> </v>
      </c>
      <c r="AZ12" s="75">
        <v>0</v>
      </c>
      <c r="BA12" s="74">
        <v>0</v>
      </c>
      <c r="BB12" s="73">
        <v>0</v>
      </c>
      <c r="BC12" s="40" t="str">
        <f t="shared" si="20"/>
        <v> </v>
      </c>
      <c r="BD12" s="41" t="str">
        <f t="shared" si="21"/>
        <v> </v>
      </c>
    </row>
    <row r="13" spans="1:56" s="42" customFormat="1" ht="39" customHeight="1">
      <c r="A13" s="65" t="s">
        <v>13</v>
      </c>
      <c r="B13" s="58">
        <f>SUM(B9:B12)</f>
        <v>1737.6999999999998</v>
      </c>
      <c r="C13" s="44">
        <f>SUM(C9:C12)</f>
        <v>922.0999999999999</v>
      </c>
      <c r="D13" s="44">
        <f>SUM(D9:D12)</f>
        <v>931.3700000000002</v>
      </c>
      <c r="E13" s="46">
        <f t="shared" si="0"/>
        <v>1.0100531395727148</v>
      </c>
      <c r="F13" s="47">
        <f t="shared" si="1"/>
        <v>0.5359785923922428</v>
      </c>
      <c r="G13" s="56">
        <f>SUM(G9:G12)</f>
        <v>416.9</v>
      </c>
      <c r="H13" s="44">
        <f>SUM(H9:H12)</f>
        <v>330</v>
      </c>
      <c r="I13" s="45">
        <f>SUM(I9:I12)</f>
        <v>332.6</v>
      </c>
      <c r="J13" s="46">
        <f t="shared" si="2"/>
        <v>1.007878787878788</v>
      </c>
      <c r="K13" s="60">
        <f t="shared" si="3"/>
        <v>0.7977932357879588</v>
      </c>
      <c r="L13" s="43">
        <f>SUM(L9:L12)</f>
        <v>0</v>
      </c>
      <c r="M13" s="44">
        <f>SUM(M9:M12)</f>
        <v>37</v>
      </c>
      <c r="N13" s="45">
        <f>SUM(N9:N12)</f>
        <v>67.7</v>
      </c>
      <c r="O13" s="46">
        <f t="shared" si="4"/>
        <v>1.82972972972973</v>
      </c>
      <c r="P13" s="47" t="str">
        <f t="shared" si="5"/>
        <v> </v>
      </c>
      <c r="Q13" s="56">
        <f>SUM(Q9:Q12)</f>
        <v>233.2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>
        <f t="shared" si="7"/>
        <v>0</v>
      </c>
      <c r="V13" s="56">
        <f>SUM(V9:V12)</f>
        <v>87.3</v>
      </c>
      <c r="W13" s="44">
        <f>SUM(W9:W12)</f>
        <v>80</v>
      </c>
      <c r="X13" s="45">
        <f>SUM(X9:X12)</f>
        <v>53.7</v>
      </c>
      <c r="Y13" s="46">
        <f t="shared" si="8"/>
        <v>0.67125</v>
      </c>
      <c r="Z13" s="47">
        <f t="shared" si="9"/>
        <v>0.6151202749140894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931.4</v>
      </c>
      <c r="AG13" s="44">
        <f>SUM(AG9:AG12)</f>
        <v>400.2</v>
      </c>
      <c r="AH13" s="45">
        <f>SUM(AH9:AH12)</f>
        <v>403.87</v>
      </c>
      <c r="AI13" s="46">
        <f t="shared" si="12"/>
        <v>1.0091704147926037</v>
      </c>
      <c r="AJ13" s="47">
        <f t="shared" si="13"/>
        <v>0.4336160618423878</v>
      </c>
      <c r="AK13" s="43">
        <f>SUM(AK9:AK12)</f>
        <v>0</v>
      </c>
      <c r="AL13" s="44">
        <f>SUM(AL9:AL12)</f>
        <v>0</v>
      </c>
      <c r="AM13" s="45">
        <f>SUM(AM9:AM12)</f>
        <v>0</v>
      </c>
      <c r="AN13" s="46" t="str">
        <f t="shared" si="14"/>
        <v> </v>
      </c>
      <c r="AO13" s="47" t="str">
        <f t="shared" si="15"/>
        <v> </v>
      </c>
      <c r="AP13" s="43">
        <f>SUM(AP9:AP12)</f>
        <v>68.9</v>
      </c>
      <c r="AQ13" s="44">
        <f>SUM(AQ9:AQ12)</f>
        <v>74.9</v>
      </c>
      <c r="AR13" s="45">
        <f>SUM(AR9:AR12)</f>
        <v>73.5</v>
      </c>
      <c r="AS13" s="46">
        <f t="shared" si="16"/>
        <v>0.9813084112149532</v>
      </c>
      <c r="AT13" s="47">
        <f t="shared" si="17"/>
        <v>1.0667634252539913</v>
      </c>
      <c r="AU13" s="43">
        <f>SUM(AU9:AU12)</f>
        <v>0</v>
      </c>
      <c r="AV13" s="44">
        <f>SUM(AV9:AV12)</f>
        <v>0</v>
      </c>
      <c r="AW13" s="45">
        <f>SUM(AW9:AW12)</f>
        <v>0</v>
      </c>
      <c r="AX13" s="46" t="str">
        <f t="shared" si="18"/>
        <v> </v>
      </c>
      <c r="AY13" s="60" t="str">
        <f t="shared" si="19"/>
        <v> 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thickBot="1">
      <c r="A14" s="66" t="s">
        <v>19</v>
      </c>
      <c r="B14" s="48">
        <f>B13+B7</f>
        <v>6134.2</v>
      </c>
      <c r="C14" s="49">
        <f>C13+C7</f>
        <v>5687.4</v>
      </c>
      <c r="D14" s="49">
        <f>D13+D7</f>
        <v>6158.2699999999995</v>
      </c>
      <c r="E14" s="50">
        <f t="shared" si="0"/>
        <v>1.0827917853500721</v>
      </c>
      <c r="F14" s="51">
        <f t="shared" si="1"/>
        <v>1.0039239020573179</v>
      </c>
      <c r="G14" s="57">
        <f>G13+G7</f>
        <v>2411.6</v>
      </c>
      <c r="H14" s="49">
        <f>H13+H7</f>
        <v>1496.9</v>
      </c>
      <c r="I14" s="49">
        <f>I13+I7</f>
        <v>2273.9</v>
      </c>
      <c r="J14" s="50">
        <f t="shared" si="2"/>
        <v>1.5190727503507249</v>
      </c>
      <c r="K14" s="61">
        <f t="shared" si="3"/>
        <v>0.9429009786034169</v>
      </c>
      <c r="L14" s="48">
        <f>L13+L7</f>
        <v>121.3</v>
      </c>
      <c r="M14" s="49">
        <f>M13+M7</f>
        <v>97.6</v>
      </c>
      <c r="N14" s="49">
        <f>N13+N7</f>
        <v>75.3</v>
      </c>
      <c r="O14" s="50">
        <f t="shared" si="4"/>
        <v>0.771516393442623</v>
      </c>
      <c r="P14" s="51">
        <f t="shared" si="5"/>
        <v>0.6207749381698269</v>
      </c>
      <c r="Q14" s="57">
        <f>Q13+Q7</f>
        <v>794.7</v>
      </c>
      <c r="R14" s="49">
        <f>R13+R7</f>
        <v>321.4</v>
      </c>
      <c r="S14" s="49">
        <f>S13+S7</f>
        <v>1.3</v>
      </c>
      <c r="T14" s="50">
        <f t="shared" si="6"/>
        <v>0.004044803982576229</v>
      </c>
      <c r="U14" s="51">
        <f t="shared" si="7"/>
        <v>0.0016358374229268906</v>
      </c>
      <c r="V14" s="57">
        <f>V13+V7</f>
        <v>87.3</v>
      </c>
      <c r="W14" s="49">
        <f>W13+W7</f>
        <v>80</v>
      </c>
      <c r="X14" s="49">
        <f>X13+X7</f>
        <v>53.7</v>
      </c>
      <c r="Y14" s="50">
        <f t="shared" si="8"/>
        <v>0.67125</v>
      </c>
      <c r="Z14" s="51">
        <f t="shared" si="9"/>
        <v>0.6151202749140894</v>
      </c>
      <c r="AA14" s="48">
        <f>AA13+AA7</f>
        <v>88.3</v>
      </c>
      <c r="AB14" s="49">
        <f>AB13+AB7</f>
        <v>48.8</v>
      </c>
      <c r="AC14" s="49">
        <f>AC13+AC7</f>
        <v>51.9</v>
      </c>
      <c r="AD14" s="50">
        <f t="shared" si="10"/>
        <v>1.0635245901639345</v>
      </c>
      <c r="AE14" s="51">
        <f t="shared" si="11"/>
        <v>0.5877689694224235</v>
      </c>
      <c r="AF14" s="48">
        <f>AF13+AF7</f>
        <v>2134.6</v>
      </c>
      <c r="AG14" s="49">
        <f>AG13+AG7</f>
        <v>2669.3999999999996</v>
      </c>
      <c r="AH14" s="49">
        <f>AH13+AH7</f>
        <v>2688.5699999999997</v>
      </c>
      <c r="AI14" s="50">
        <f t="shared" si="12"/>
        <v>1.007181389076197</v>
      </c>
      <c r="AJ14" s="51">
        <f t="shared" si="13"/>
        <v>1.259519347887192</v>
      </c>
      <c r="AK14" s="48">
        <f>AK13+AK7</f>
        <v>81</v>
      </c>
      <c r="AL14" s="49">
        <f>AL13+AL7</f>
        <v>782.2</v>
      </c>
      <c r="AM14" s="49">
        <f>AM13+AM7</f>
        <v>782.2</v>
      </c>
      <c r="AN14" s="50">
        <f t="shared" si="14"/>
        <v>1</v>
      </c>
      <c r="AO14" s="51" t="str">
        <f t="shared" si="15"/>
        <v>СВ.200</v>
      </c>
      <c r="AP14" s="48">
        <f>AP13+AP7</f>
        <v>270.9</v>
      </c>
      <c r="AQ14" s="49">
        <f>AQ13+AQ7</f>
        <v>140.10000000000002</v>
      </c>
      <c r="AR14" s="49">
        <f>AR13+AR7</f>
        <v>162.7</v>
      </c>
      <c r="AS14" s="50">
        <f t="shared" si="16"/>
        <v>1.1613133476088506</v>
      </c>
      <c r="AT14" s="51">
        <f t="shared" si="17"/>
        <v>0.6005906238464378</v>
      </c>
      <c r="AU14" s="48">
        <f>AU13+AU7</f>
        <v>144.5</v>
      </c>
      <c r="AV14" s="49">
        <f>AV13+AV7</f>
        <v>51</v>
      </c>
      <c r="AW14" s="49">
        <f>AW13+AW7</f>
        <v>68.7</v>
      </c>
      <c r="AX14" s="50">
        <f t="shared" si="18"/>
        <v>1.3470588235294119</v>
      </c>
      <c r="AY14" s="61">
        <f t="shared" si="19"/>
        <v>0.4754325259515571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D12" sqref="D12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10" t="s">
        <v>96</v>
      </c>
      <c r="B2" s="111"/>
      <c r="C2" s="111"/>
      <c r="D2" s="111"/>
      <c r="E2" s="111"/>
      <c r="F2" s="111"/>
    </row>
    <row r="3" spans="1:6" ht="15.75" thickBot="1">
      <c r="A3" s="1" t="s">
        <v>87</v>
      </c>
      <c r="B3" s="1"/>
      <c r="C3" s="1"/>
      <c r="D3" s="1"/>
      <c r="E3" s="1"/>
      <c r="F3" s="1" t="s">
        <v>70</v>
      </c>
    </row>
    <row r="4" spans="1:6" ht="23.25" customHeight="1">
      <c r="A4" s="108"/>
      <c r="B4" s="105" t="s">
        <v>71</v>
      </c>
      <c r="C4" s="106"/>
      <c r="D4" s="106"/>
      <c r="E4" s="106"/>
      <c r="F4" s="107"/>
    </row>
    <row r="5" spans="1:6" ht="63.75" customHeight="1">
      <c r="A5" s="109"/>
      <c r="B5" s="16" t="s">
        <v>91</v>
      </c>
      <c r="C5" s="17" t="s">
        <v>86</v>
      </c>
      <c r="D5" s="17" t="s">
        <v>88</v>
      </c>
      <c r="E5" s="17" t="s">
        <v>90</v>
      </c>
      <c r="F5" s="18" t="s">
        <v>94</v>
      </c>
    </row>
    <row r="6" spans="1:6" s="15" customFormat="1" ht="15">
      <c r="A6" s="69">
        <v>1</v>
      </c>
      <c r="B6" s="19">
        <v>2</v>
      </c>
      <c r="C6" s="20">
        <v>3</v>
      </c>
      <c r="D6" s="20">
        <v>4</v>
      </c>
      <c r="E6" s="20" t="s">
        <v>22</v>
      </c>
      <c r="F6" s="21" t="s">
        <v>23</v>
      </c>
    </row>
    <row r="7" spans="1:6" s="42" customFormat="1" ht="36.75" customHeight="1">
      <c r="A7" s="70" t="s">
        <v>8</v>
      </c>
      <c r="B7" s="67">
        <f>налоговые!B7+неналоговые!B7</f>
        <v>13575.500000000002</v>
      </c>
      <c r="C7" s="30">
        <f>налоговые!C7+неналоговые!C7</f>
        <v>14127.5</v>
      </c>
      <c r="D7" s="68">
        <f>налоговые!D7+неналоговые!D7</f>
        <v>14836.9</v>
      </c>
      <c r="E7" s="40">
        <f>IF(C7=0," ",IF(D7/C7*100&gt;200,"СВ.200",D7/C7))</f>
        <v>1.0502141213944434</v>
      </c>
      <c r="F7" s="41">
        <f>IF(B7=0," ",IF(D7/B7*100&gt;200,"СВ.200",D7/B7))</f>
        <v>1.0929173879415122</v>
      </c>
    </row>
    <row r="8" spans="1:6" s="42" customFormat="1" ht="34.5" customHeight="1">
      <c r="A8" s="70" t="s">
        <v>9</v>
      </c>
      <c r="B8" s="67"/>
      <c r="C8" s="30"/>
      <c r="D8" s="68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70" t="s">
        <v>10</v>
      </c>
      <c r="B9" s="67">
        <f>налоговые!B9+неналоговые!B9</f>
        <v>8569.1</v>
      </c>
      <c r="C9" s="30">
        <f>налоговые!C9+неналоговые!C9</f>
        <v>7386.9</v>
      </c>
      <c r="D9" s="68">
        <f>налоговые!D9+неналоговые!D9</f>
        <v>7908.099999999999</v>
      </c>
      <c r="E9" s="40">
        <f t="shared" si="0"/>
        <v>1.070557337990226</v>
      </c>
      <c r="F9" s="41">
        <f t="shared" si="1"/>
        <v>0.9228623776125846</v>
      </c>
    </row>
    <row r="10" spans="1:6" s="42" customFormat="1" ht="27.75" customHeight="1">
      <c r="A10" s="70" t="s">
        <v>20</v>
      </c>
      <c r="B10" s="67">
        <f>налоговые!B10+неналоговые!B10</f>
        <v>600.4000000000001</v>
      </c>
      <c r="C10" s="30">
        <f>налоговые!C10+неналоговые!C10</f>
        <v>129.9</v>
      </c>
      <c r="D10" s="68">
        <f>налоговые!D10+неналоговые!D10</f>
        <v>210.4</v>
      </c>
      <c r="E10" s="40">
        <f t="shared" si="0"/>
        <v>1.619707467282525</v>
      </c>
      <c r="F10" s="41">
        <f t="shared" si="1"/>
        <v>0.35043304463690866</v>
      </c>
    </row>
    <row r="11" spans="1:6" s="42" customFormat="1" ht="23.25" customHeight="1">
      <c r="A11" s="70" t="s">
        <v>11</v>
      </c>
      <c r="B11" s="67">
        <f>налоговые!B11+неналоговые!B11</f>
        <v>2342.7000000000003</v>
      </c>
      <c r="C11" s="30">
        <f>налоговые!C11+неналоговые!C11</f>
        <v>678</v>
      </c>
      <c r="D11" s="68">
        <f>налоговые!D11+неналоговые!D11</f>
        <v>678</v>
      </c>
      <c r="E11" s="40">
        <f t="shared" si="0"/>
        <v>1</v>
      </c>
      <c r="F11" s="41">
        <f t="shared" si="1"/>
        <v>0.2894096555256755</v>
      </c>
    </row>
    <row r="12" spans="1:6" s="42" customFormat="1" ht="23.25" customHeight="1">
      <c r="A12" s="70" t="s">
        <v>12</v>
      </c>
      <c r="B12" s="67">
        <f>налоговые!B12+неналоговые!B12</f>
        <v>998.1</v>
      </c>
      <c r="C12" s="30">
        <f>налоговые!C12+неналоговые!C12</f>
        <v>198.7</v>
      </c>
      <c r="D12" s="68">
        <f>налоговые!D12+неналоговые!D12</f>
        <v>206.96999999999997</v>
      </c>
      <c r="E12" s="40">
        <f t="shared" si="0"/>
        <v>1.041620533467539</v>
      </c>
      <c r="F12" s="41">
        <f t="shared" si="1"/>
        <v>0.2073639915840096</v>
      </c>
    </row>
    <row r="13" spans="1:6" s="42" customFormat="1" ht="35.25" customHeight="1">
      <c r="A13" s="71" t="s">
        <v>13</v>
      </c>
      <c r="B13" s="43">
        <f>SUM(B9:B12)</f>
        <v>12510.300000000001</v>
      </c>
      <c r="C13" s="44">
        <f>SUM(C9:C12)</f>
        <v>8393.5</v>
      </c>
      <c r="D13" s="45">
        <f>SUM(D9:D12)</f>
        <v>9003.47</v>
      </c>
      <c r="E13" s="46">
        <f t="shared" si="0"/>
        <v>1.0726717102519807</v>
      </c>
      <c r="F13" s="47">
        <f t="shared" si="1"/>
        <v>0.7196845799061572</v>
      </c>
    </row>
    <row r="14" spans="1:6" s="42" customFormat="1" ht="24.75" customHeight="1" thickBot="1">
      <c r="A14" s="72" t="s">
        <v>19</v>
      </c>
      <c r="B14" s="48">
        <f>B13+B7</f>
        <v>26085.800000000003</v>
      </c>
      <c r="C14" s="49">
        <f>C13+C7</f>
        <v>22521</v>
      </c>
      <c r="D14" s="49">
        <f>D13+D7</f>
        <v>23840.37</v>
      </c>
      <c r="E14" s="50">
        <f t="shared" si="0"/>
        <v>1.0585839882776076</v>
      </c>
      <c r="F14" s="51">
        <f t="shared" si="1"/>
        <v>0.9139213671806116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2018-01-26T11:08:55Z</dcterms:modified>
  <cp:category/>
  <cp:version/>
  <cp:contentType/>
  <cp:contentStatus/>
</cp:coreProperties>
</file>