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90" activeTab="0"/>
  </bookViews>
  <sheets>
    <sheet name="налоговые" sheetId="1" r:id="rId1"/>
    <sheet name="неналоговые" sheetId="2" r:id="rId2"/>
    <sheet name="всего налоговые и неналоговые" sheetId="3" r:id="rId3"/>
  </sheets>
  <definedNames>
    <definedName name="_xlnm.Print_Titles" localSheetId="2">'всего налоговые и неналоговые'!$A:$A</definedName>
    <definedName name="_xlnm.Print_Titles" localSheetId="0">'налоговые'!$A:$A</definedName>
    <definedName name="_xlnm.Print_Titles" localSheetId="1">'неналоговые'!$A:$A</definedName>
  </definedNames>
  <calcPr fullCalcOnLoad="1"/>
</workbook>
</file>

<file path=xl/sharedStrings.xml><?xml version="1.0" encoding="utf-8"?>
<sst xmlns="http://schemas.openxmlformats.org/spreadsheetml/2006/main" count="241" uniqueCount="84">
  <si>
    <t>всего налоговые доходы</t>
  </si>
  <si>
    <t>НДФЛ</t>
  </si>
  <si>
    <t>ЕНВД</t>
  </si>
  <si>
    <t>ЕСХН</t>
  </si>
  <si>
    <t>Налог на имущество ФЛ</t>
  </si>
  <si>
    <t>Транспортный налог</t>
  </si>
  <si>
    <t>Земельный налог</t>
  </si>
  <si>
    <t>Гос.пошлина</t>
  </si>
  <si>
    <t>Задолж.по отменённым</t>
  </si>
  <si>
    <t>Верхнеландеховский м.р.</t>
  </si>
  <si>
    <t>поселения, входящие в состав района</t>
  </si>
  <si>
    <t>Верхнеландеховское г.п.</t>
  </si>
  <si>
    <t>Мытское с.п.</t>
  </si>
  <si>
    <t>Симаковское с.п.</t>
  </si>
  <si>
    <t>Итого по поселениям:</t>
  </si>
  <si>
    <t>Аренда имущества</t>
  </si>
  <si>
    <t>Плата за негативное воздействие на окружающую среду</t>
  </si>
  <si>
    <t>Доходы от реализации имущества</t>
  </si>
  <si>
    <t>Доходы от продажи земельных участков</t>
  </si>
  <si>
    <t>Штрафы</t>
  </si>
  <si>
    <t>Прочие неналоговые</t>
  </si>
  <si>
    <t>Всего:</t>
  </si>
  <si>
    <t>Кромское с.п.</t>
  </si>
  <si>
    <t>всего неналоговые доходы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</si>
  <si>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</si>
  <si>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</si>
  <si>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</si>
  <si>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</si>
  <si>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</si>
  <si>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</si>
  <si>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</si>
  <si>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</si>
  <si>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</si>
  <si>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</si>
  <si>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</si>
  <si>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</si>
  <si>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</si>
  <si>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</si>
  <si>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</si>
  <si>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</si>
  <si>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</si>
  <si>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</si>
  <si>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</si>
  <si>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</si>
  <si>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</si>
  <si>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</si>
  <si>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</si>
  <si>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</si>
  <si>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</si>
  <si>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</si>
  <si>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</si>
  <si>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</si>
  <si>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</si>
  <si>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</si>
  <si>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</si>
  <si>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</si>
  <si>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</si>
  <si>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</si>
  <si>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</si>
  <si>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</si>
  <si>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</si>
  <si>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</si>
  <si>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</si>
  <si>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</si>
  <si>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</si>
  <si>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</si>
  <si>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</si>
  <si>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</si>
  <si>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</si>
  <si>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</si>
  <si>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</si>
  <si>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Аренда земли до разграничения государственной собственности на землю</t>
  </si>
  <si>
    <t>(тыс.руб.)</t>
  </si>
  <si>
    <t>всего налоговые и неналоговые доходы</t>
  </si>
  <si>
    <t>план на 2012 год</t>
  </si>
  <si>
    <t xml:space="preserve">темп роста (снижения) поступлений 2012/2011 </t>
  </si>
  <si>
    <t>Прочие поступления от использования муниципального имущества</t>
  </si>
  <si>
    <t>Прочие доходы от платных услуг и компенсации затрат бюджетов</t>
  </si>
  <si>
    <t>исполнено на 01.10.2011</t>
  </si>
  <si>
    <t>исполнено на 01.10.2012</t>
  </si>
  <si>
    <t>% исполнения на 01.10.2012</t>
  </si>
  <si>
    <t>Исполнение бюджетных назначений по налоговым доходам в 2012 году, динамика поступления на 01.10.2011, 01.10.2012</t>
  </si>
  <si>
    <t>Исполнение бюджетных назначений по неналоговым доходам в 2012 году, динамика поступления на 01.10.2011, 01.10.2012</t>
  </si>
  <si>
    <t>Исполнение бюджетных назначений по налоговым и неналоговым доходам в 2012 году, динамика поступления на 01.10.2011, 01.10.2012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</si>
</sst>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6" borderId="10" xfId="0" applyFont="1" applyFill="1" applyBorder="1" applyAlignment="1">
      <alignment horizontal="center" vertical="top" wrapText="1"/>
    </xf>
    <xf numFmtId="0" fontId="37" fillId="6" borderId="11" xfId="0" applyFont="1" applyFill="1" applyBorder="1" applyAlignment="1">
      <alignment horizontal="center" vertical="top" wrapText="1"/>
    </xf>
    <xf numFmtId="0" fontId="37" fillId="6" borderId="12" xfId="0" applyFont="1" applyFill="1" applyBorder="1" applyAlignment="1">
      <alignment horizontal="center" vertical="top" wrapText="1"/>
    </xf>
    <xf numFmtId="0" fontId="37" fillId="6" borderId="13" xfId="0" applyFont="1" applyFill="1" applyBorder="1" applyAlignment="1">
      <alignment vertical="top" wrapText="1"/>
    </xf>
    <xf numFmtId="0" fontId="38" fillId="6" borderId="13" xfId="0" applyFont="1" applyFill="1" applyBorder="1" applyAlignment="1">
      <alignment vertical="top" wrapText="1"/>
    </xf>
    <xf numFmtId="0" fontId="38" fillId="6" borderId="14" xfId="0" applyFont="1" applyFill="1" applyBorder="1" applyAlignment="1">
      <alignment vertical="top" wrapText="1"/>
    </xf>
    <xf numFmtId="49" fontId="37" fillId="6" borderId="10" xfId="0" applyNumberFormat="1" applyFont="1" applyFill="1" applyBorder="1" applyAlignment="1">
      <alignment horizontal="center" vertical="top" wrapText="1"/>
    </xf>
    <xf numFmtId="49" fontId="37" fillId="6" borderId="11" xfId="0" applyNumberFormat="1" applyFont="1" applyFill="1" applyBorder="1" applyAlignment="1">
      <alignment horizontal="center" vertical="top" wrapText="1"/>
    </xf>
    <xf numFmtId="49" fontId="37" fillId="6" borderId="12" xfId="0" applyNumberFormat="1" applyFont="1" applyFill="1" applyBorder="1" applyAlignment="1">
      <alignment horizontal="center" vertical="top" wrapText="1"/>
    </xf>
    <xf numFmtId="49" fontId="37" fillId="6" borderId="11" xfId="0" applyNumberFormat="1" applyFont="1" applyFill="1" applyBorder="1" applyAlignment="1">
      <alignment horizontal="center"/>
    </xf>
    <xf numFmtId="49" fontId="37" fillId="6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7" fillId="5" borderId="10" xfId="0" applyFont="1" applyFill="1" applyBorder="1" applyAlignment="1">
      <alignment horizontal="center" vertical="top" wrapText="1"/>
    </xf>
    <xf numFmtId="0" fontId="37" fillId="5" borderId="11" xfId="0" applyFont="1" applyFill="1" applyBorder="1" applyAlignment="1">
      <alignment horizontal="center" vertical="top" wrapText="1"/>
    </xf>
    <xf numFmtId="0" fontId="37" fillId="5" borderId="12" xfId="0" applyFont="1" applyFill="1" applyBorder="1" applyAlignment="1">
      <alignment horizontal="center" vertical="top" wrapText="1"/>
    </xf>
    <xf numFmtId="49" fontId="0" fillId="5" borderId="15" xfId="0" applyNumberFormat="1" applyFill="1" applyBorder="1" applyAlignment="1">
      <alignment horizontal="center"/>
    </xf>
    <xf numFmtId="49" fontId="37" fillId="5" borderId="11" xfId="0" applyNumberFormat="1" applyFont="1" applyFill="1" applyBorder="1" applyAlignment="1">
      <alignment horizontal="center"/>
    </xf>
    <xf numFmtId="49" fontId="37" fillId="5" borderId="12" xfId="0" applyNumberFormat="1" applyFont="1" applyFill="1" applyBorder="1" applyAlignment="1">
      <alignment horizontal="center"/>
    </xf>
    <xf numFmtId="49" fontId="37" fillId="5" borderId="10" xfId="0" applyNumberFormat="1" applyFont="1" applyFill="1" applyBorder="1" applyAlignment="1">
      <alignment horizontal="center" vertical="top" wrapText="1"/>
    </xf>
    <xf numFmtId="49" fontId="37" fillId="5" borderId="11" xfId="0" applyNumberFormat="1" applyFont="1" applyFill="1" applyBorder="1" applyAlignment="1">
      <alignment horizontal="center" vertical="top" wrapText="1"/>
    </xf>
    <xf numFmtId="49" fontId="37" fillId="5" borderId="12" xfId="0" applyNumberFormat="1" applyFont="1" applyFill="1" applyBorder="1" applyAlignment="1">
      <alignment horizontal="center" vertical="top" wrapText="1"/>
    </xf>
    <xf numFmtId="165" fontId="37" fillId="6" borderId="10" xfId="0" applyNumberFormat="1" applyFont="1" applyFill="1" applyBorder="1" applyAlignment="1">
      <alignment horizontal="right" vertical="top"/>
    </xf>
    <xf numFmtId="165" fontId="37" fillId="6" borderId="11" xfId="0" applyNumberFormat="1" applyFont="1" applyFill="1" applyBorder="1" applyAlignment="1">
      <alignment horizontal="right" vertical="top"/>
    </xf>
    <xf numFmtId="164" fontId="37" fillId="6" borderId="11" xfId="0" applyNumberFormat="1" applyFont="1" applyFill="1" applyBorder="1" applyAlignment="1">
      <alignment horizontal="right" vertical="top"/>
    </xf>
    <xf numFmtId="164" fontId="37" fillId="6" borderId="12" xfId="0" applyNumberFormat="1" applyFont="1" applyFill="1" applyBorder="1" applyAlignment="1">
      <alignment horizontal="right" vertical="top"/>
    </xf>
    <xf numFmtId="165" fontId="37" fillId="0" borderId="10" xfId="0" applyNumberFormat="1" applyFont="1" applyBorder="1" applyAlignment="1">
      <alignment horizontal="right" vertical="top"/>
    </xf>
    <xf numFmtId="165" fontId="37" fillId="0" borderId="11" xfId="0" applyNumberFormat="1" applyFont="1" applyBorder="1" applyAlignment="1">
      <alignment horizontal="right" vertical="top"/>
    </xf>
    <xf numFmtId="165" fontId="38" fillId="6" borderId="16" xfId="0" applyNumberFormat="1" applyFont="1" applyFill="1" applyBorder="1" applyAlignment="1">
      <alignment horizontal="right" vertical="top"/>
    </xf>
    <xf numFmtId="165" fontId="38" fillId="6" borderId="11" xfId="0" applyNumberFormat="1" applyFont="1" applyFill="1" applyBorder="1" applyAlignment="1">
      <alignment horizontal="right" vertical="top"/>
    </xf>
    <xf numFmtId="165" fontId="38" fillId="6" borderId="17" xfId="0" applyNumberFormat="1" applyFont="1" applyFill="1" applyBorder="1" applyAlignment="1">
      <alignment horizontal="right" vertical="top"/>
    </xf>
    <xf numFmtId="164" fontId="38" fillId="6" borderId="11" xfId="0" applyNumberFormat="1" applyFont="1" applyFill="1" applyBorder="1" applyAlignment="1">
      <alignment horizontal="right" vertical="top"/>
    </xf>
    <xf numFmtId="164" fontId="38" fillId="6" borderId="12" xfId="0" applyNumberFormat="1" applyFont="1" applyFill="1" applyBorder="1" applyAlignment="1">
      <alignment horizontal="right" vertical="top"/>
    </xf>
    <xf numFmtId="165" fontId="38" fillId="6" borderId="18" xfId="0" applyNumberFormat="1" applyFont="1" applyFill="1" applyBorder="1" applyAlignment="1">
      <alignment horizontal="right" vertical="top"/>
    </xf>
    <xf numFmtId="165" fontId="38" fillId="6" borderId="19" xfId="0" applyNumberFormat="1" applyFont="1" applyFill="1" applyBorder="1" applyAlignment="1">
      <alignment horizontal="right" vertical="top"/>
    </xf>
    <xf numFmtId="164" fontId="38" fillId="6" borderId="19" xfId="0" applyNumberFormat="1" applyFont="1" applyFill="1" applyBorder="1" applyAlignment="1">
      <alignment horizontal="right" vertical="top"/>
    </xf>
    <xf numFmtId="164" fontId="38" fillId="6" borderId="20" xfId="0" applyNumberFormat="1" applyFont="1" applyFill="1" applyBorder="1" applyAlignment="1">
      <alignment horizontal="right" vertical="top"/>
    </xf>
    <xf numFmtId="164" fontId="37" fillId="5" borderId="11" xfId="0" applyNumberFormat="1" applyFont="1" applyFill="1" applyBorder="1" applyAlignment="1">
      <alignment horizontal="right" vertical="top"/>
    </xf>
    <xf numFmtId="164" fontId="37" fillId="5" borderId="12" xfId="0" applyNumberFormat="1" applyFont="1" applyFill="1" applyBorder="1" applyAlignment="1">
      <alignment horizontal="right" vertical="top"/>
    </xf>
    <xf numFmtId="0" fontId="37" fillId="0" borderId="10" xfId="0" applyFont="1" applyBorder="1" applyAlignment="1">
      <alignment vertical="top"/>
    </xf>
    <xf numFmtId="0" fontId="37" fillId="0" borderId="11" xfId="0" applyFont="1" applyBorder="1" applyAlignment="1">
      <alignment vertical="top"/>
    </xf>
    <xf numFmtId="0" fontId="37" fillId="0" borderId="21" xfId="0" applyFont="1" applyBorder="1" applyAlignment="1">
      <alignment vertical="top"/>
    </xf>
    <xf numFmtId="0" fontId="0" fillId="0" borderId="0" xfId="0" applyAlignment="1">
      <alignment vertical="top"/>
    </xf>
    <xf numFmtId="165" fontId="38" fillId="5" borderId="16" xfId="0" applyNumberFormat="1" applyFont="1" applyFill="1" applyBorder="1" applyAlignment="1">
      <alignment horizontal="right" vertical="top"/>
    </xf>
    <xf numFmtId="165" fontId="38" fillId="5" borderId="11" xfId="0" applyNumberFormat="1" applyFont="1" applyFill="1" applyBorder="1" applyAlignment="1">
      <alignment horizontal="right" vertical="top"/>
    </xf>
    <xf numFmtId="165" fontId="38" fillId="5" borderId="17" xfId="0" applyNumberFormat="1" applyFont="1" applyFill="1" applyBorder="1" applyAlignment="1">
      <alignment horizontal="right" vertical="top"/>
    </xf>
    <xf numFmtId="164" fontId="38" fillId="5" borderId="11" xfId="0" applyNumberFormat="1" applyFont="1" applyFill="1" applyBorder="1" applyAlignment="1">
      <alignment horizontal="right" vertical="top"/>
    </xf>
    <xf numFmtId="164" fontId="38" fillId="5" borderId="12" xfId="0" applyNumberFormat="1" applyFont="1" applyFill="1" applyBorder="1" applyAlignment="1">
      <alignment horizontal="right" vertical="top"/>
    </xf>
    <xf numFmtId="165" fontId="38" fillId="5" borderId="18" xfId="0" applyNumberFormat="1" applyFont="1" applyFill="1" applyBorder="1" applyAlignment="1">
      <alignment horizontal="right" vertical="top"/>
    </xf>
    <xf numFmtId="165" fontId="38" fillId="5" borderId="19" xfId="0" applyNumberFormat="1" applyFont="1" applyFill="1" applyBorder="1" applyAlignment="1">
      <alignment horizontal="right" vertical="top"/>
    </xf>
    <xf numFmtId="164" fontId="38" fillId="5" borderId="19" xfId="0" applyNumberFormat="1" applyFont="1" applyFill="1" applyBorder="1" applyAlignment="1">
      <alignment horizontal="right" vertical="top"/>
    </xf>
    <xf numFmtId="164" fontId="38" fillId="5" borderId="20" xfId="0" applyNumberFormat="1" applyFont="1" applyFill="1" applyBorder="1" applyAlignment="1">
      <alignment horizontal="right" vertical="top"/>
    </xf>
    <xf numFmtId="165" fontId="37" fillId="5" borderId="10" xfId="0" applyNumberFormat="1" applyFont="1" applyFill="1" applyBorder="1" applyAlignment="1">
      <alignment horizontal="right" vertical="top"/>
    </xf>
    <xf numFmtId="165" fontId="37" fillId="5" borderId="11" xfId="0" applyNumberFormat="1" applyFont="1" applyFill="1" applyBorder="1" applyAlignment="1">
      <alignment horizontal="right" vertical="top"/>
    </xf>
    <xf numFmtId="49" fontId="37" fillId="5" borderId="21" xfId="0" applyNumberFormat="1" applyFont="1" applyFill="1" applyBorder="1" applyAlignment="1">
      <alignment horizontal="center"/>
    </xf>
    <xf numFmtId="0" fontId="37" fillId="5" borderId="17" xfId="0" applyFont="1" applyFill="1" applyBorder="1" applyAlignment="1">
      <alignment horizontal="center" vertical="top" wrapText="1"/>
    </xf>
    <xf numFmtId="49" fontId="37" fillId="5" borderId="17" xfId="0" applyNumberFormat="1" applyFont="1" applyFill="1" applyBorder="1" applyAlignment="1">
      <alignment horizontal="center"/>
    </xf>
    <xf numFmtId="0" fontId="37" fillId="0" borderId="17" xfId="0" applyFont="1" applyBorder="1" applyAlignment="1">
      <alignment vertical="top"/>
    </xf>
    <xf numFmtId="165" fontId="38" fillId="5" borderId="22" xfId="0" applyNumberFormat="1" applyFont="1" applyFill="1" applyBorder="1" applyAlignment="1">
      <alignment horizontal="right" vertical="top"/>
    </xf>
    <xf numFmtId="165" fontId="38" fillId="5" borderId="23" xfId="0" applyNumberFormat="1" applyFont="1" applyFill="1" applyBorder="1" applyAlignment="1">
      <alignment horizontal="right" vertical="top"/>
    </xf>
    <xf numFmtId="165" fontId="38" fillId="5" borderId="10" xfId="0" applyNumberFormat="1" applyFont="1" applyFill="1" applyBorder="1" applyAlignment="1">
      <alignment horizontal="right" vertical="top"/>
    </xf>
    <xf numFmtId="0" fontId="37" fillId="5" borderId="21" xfId="0" applyFont="1" applyFill="1" applyBorder="1" applyAlignment="1">
      <alignment horizontal="center" vertical="top" wrapText="1"/>
    </xf>
    <xf numFmtId="164" fontId="37" fillId="5" borderId="21" xfId="0" applyNumberFormat="1" applyFont="1" applyFill="1" applyBorder="1" applyAlignment="1">
      <alignment horizontal="right" vertical="top"/>
    </xf>
    <xf numFmtId="164" fontId="38" fillId="5" borderId="21" xfId="0" applyNumberFormat="1" applyFont="1" applyFill="1" applyBorder="1" applyAlignment="1">
      <alignment horizontal="right" vertical="top"/>
    </xf>
    <xf numFmtId="164" fontId="38" fillId="5" borderId="24" xfId="0" applyNumberFormat="1" applyFont="1" applyFill="1" applyBorder="1" applyAlignment="1">
      <alignment horizontal="right" vertical="top"/>
    </xf>
    <xf numFmtId="49" fontId="37" fillId="5" borderId="10" xfId="0" applyNumberFormat="1" applyFont="1" applyFill="1" applyBorder="1" applyAlignment="1">
      <alignment horizontal="center"/>
    </xf>
    <xf numFmtId="49" fontId="37" fillId="5" borderId="25" xfId="0" applyNumberFormat="1" applyFont="1" applyFill="1" applyBorder="1" applyAlignment="1">
      <alignment horizontal="center"/>
    </xf>
    <xf numFmtId="0" fontId="37" fillId="5" borderId="13" xfId="0" applyFont="1" applyFill="1" applyBorder="1" applyAlignment="1">
      <alignment vertical="top" wrapText="1"/>
    </xf>
    <xf numFmtId="0" fontId="38" fillId="5" borderId="13" xfId="0" applyFont="1" applyFill="1" applyBorder="1" applyAlignment="1">
      <alignment vertical="top" wrapText="1"/>
    </xf>
    <xf numFmtId="0" fontId="38" fillId="5" borderId="14" xfId="0" applyFont="1" applyFill="1" applyBorder="1" applyAlignment="1">
      <alignment vertical="top" wrapText="1"/>
    </xf>
    <xf numFmtId="165" fontId="37" fillId="0" borderId="16" xfId="0" applyNumberFormat="1" applyFont="1" applyBorder="1" applyAlignment="1">
      <alignment horizontal="right" vertical="top"/>
    </xf>
    <xf numFmtId="165" fontId="37" fillId="0" borderId="17" xfId="0" applyNumberFormat="1" applyFont="1" applyBorder="1" applyAlignment="1">
      <alignment horizontal="right" vertical="top"/>
    </xf>
    <xf numFmtId="49" fontId="37" fillId="5" borderId="15" xfId="0" applyNumberFormat="1" applyFont="1" applyFill="1" applyBorder="1" applyAlignment="1">
      <alignment horizontal="center"/>
    </xf>
    <xf numFmtId="0" fontId="37" fillId="5" borderId="10" xfId="0" applyFont="1" applyFill="1" applyBorder="1" applyAlignment="1">
      <alignment vertical="top" wrapText="1"/>
    </xf>
    <xf numFmtId="0" fontId="38" fillId="5" borderId="10" xfId="0" applyFont="1" applyFill="1" applyBorder="1" applyAlignment="1">
      <alignment vertical="top" wrapText="1"/>
    </xf>
    <xf numFmtId="0" fontId="38" fillId="5" borderId="18" xfId="0" applyFont="1" applyFill="1" applyBorder="1" applyAlignment="1">
      <alignment vertical="top" wrapText="1"/>
    </xf>
    <xf numFmtId="0" fontId="37" fillId="6" borderId="26" xfId="0" applyFont="1" applyFill="1" applyBorder="1" applyAlignment="1">
      <alignment/>
    </xf>
    <xf numFmtId="0" fontId="37" fillId="6" borderId="13" xfId="0" applyFont="1" applyFill="1" applyBorder="1" applyAlignment="1">
      <alignment/>
    </xf>
    <xf numFmtId="0" fontId="37" fillId="6" borderId="27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37" fillId="6" borderId="30" xfId="0" applyFont="1" applyFill="1" applyBorder="1" applyAlignment="1">
      <alignment horizontal="center" vertical="center" wrapText="1"/>
    </xf>
    <xf numFmtId="0" fontId="37" fillId="6" borderId="31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6" borderId="31" xfId="0" applyFill="1" applyBorder="1" applyAlignment="1">
      <alignment/>
    </xf>
    <xf numFmtId="0" fontId="0" fillId="6" borderId="32" xfId="0" applyFill="1" applyBorder="1" applyAlignment="1">
      <alignment/>
    </xf>
    <xf numFmtId="0" fontId="37" fillId="5" borderId="30" xfId="0" applyFont="1" applyFill="1" applyBorder="1" applyAlignment="1">
      <alignment horizontal="center" vertical="center" wrapText="1"/>
    </xf>
    <xf numFmtId="0" fontId="37" fillId="5" borderId="31" xfId="0" applyFont="1" applyFill="1" applyBorder="1" applyAlignment="1">
      <alignment horizontal="center" vertical="center" wrapText="1"/>
    </xf>
    <xf numFmtId="0" fontId="37" fillId="5" borderId="32" xfId="0" applyFont="1" applyFill="1" applyBorder="1" applyAlignment="1">
      <alignment horizontal="center" vertical="center" wrapText="1"/>
    </xf>
    <xf numFmtId="0" fontId="37" fillId="5" borderId="33" xfId="0" applyFont="1" applyFill="1" applyBorder="1" applyAlignment="1">
      <alignment/>
    </xf>
    <xf numFmtId="0" fontId="37" fillId="5" borderId="25" xfId="0" applyFont="1" applyFill="1" applyBorder="1" applyAlignment="1">
      <alignment/>
    </xf>
    <xf numFmtId="0" fontId="37" fillId="5" borderId="27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37" fillId="5" borderId="34" xfId="0" applyFont="1" applyFill="1" applyBorder="1" applyAlignment="1">
      <alignment/>
    </xf>
    <xf numFmtId="0" fontId="37" fillId="5" borderId="15" xfId="0" applyFont="1" applyFill="1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7" fillId="6" borderId="35" xfId="0" applyNumberFormat="1" applyFont="1" applyFill="1" applyBorder="1" applyAlignment="1">
      <alignment horizontal="center"/>
    </xf>
    <xf numFmtId="49" fontId="37" fillId="6" borderId="36" xfId="0" applyNumberFormat="1" applyFont="1" applyFill="1" applyBorder="1" applyAlignment="1">
      <alignment horizontal="center"/>
    </xf>
    <xf numFmtId="0" fontId="37" fillId="6" borderId="37" xfId="0" applyFont="1" applyFill="1" applyBorder="1" applyAlignment="1">
      <alignment horizontal="center" vertical="top" wrapText="1"/>
    </xf>
    <xf numFmtId="165" fontId="37" fillId="6" borderId="15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"/>
    </sheetView>
  </sheetViews>
  <sheetFormatPr defaultColWidth="9.140625" defaultRowHeight="15"/>
  <cols>
    <col min="1" max="1" width="21.7109375" style="0" customWidth="1"/>
    <col min="2" max="2" width="10.00390625" style="0" customWidth="1"/>
    <col min="3" max="3" width="8.7109375" style="0" customWidth="1"/>
    <col min="4" max="4" width="10.421875" style="0" customWidth="1"/>
    <col min="5" max="5" width="11.140625" style="0" customWidth="1"/>
    <col min="6" max="6" width="10.00390625" style="0" customWidth="1"/>
    <col min="7" max="7" width="10.8515625" style="0" customWidth="1"/>
    <col min="8" max="8" width="8.7109375" style="0" customWidth="1"/>
    <col min="9" max="9" width="10.140625" style="0" customWidth="1"/>
    <col min="10" max="10" width="10.8515625" style="0" customWidth="1"/>
    <col min="11" max="11" width="12.421875" style="0" customWidth="1"/>
    <col min="12" max="12" width="10.140625" style="0" customWidth="1"/>
    <col min="13" max="13" width="9.28125" style="0" customWidth="1"/>
    <col min="14" max="14" width="10.140625" style="0" customWidth="1"/>
    <col min="15" max="15" width="11.00390625" style="0" customWidth="1"/>
    <col min="16" max="16" width="12.00390625" style="0" customWidth="1"/>
    <col min="17" max="17" width="10.00390625" style="0" customWidth="1"/>
    <col min="18" max="19" width="9.8515625" style="0" customWidth="1"/>
    <col min="20" max="20" width="10.8515625" style="0" customWidth="1"/>
    <col min="21" max="21" width="11.8515625" style="0" customWidth="1"/>
    <col min="22" max="22" width="10.00390625" style="0" customWidth="1"/>
    <col min="24" max="24" width="10.00390625" style="0" customWidth="1"/>
    <col min="25" max="25" width="11.421875" style="0" customWidth="1"/>
    <col min="26" max="26" width="12.00390625" style="0" customWidth="1"/>
    <col min="27" max="27" width="9.8515625" style="0" customWidth="1"/>
    <col min="29" max="29" width="9.8515625" style="0" customWidth="1"/>
    <col min="30" max="30" width="11.00390625" style="0" customWidth="1"/>
    <col min="31" max="31" width="13.140625" style="0" customWidth="1"/>
    <col min="32" max="32" width="10.00390625" style="0" customWidth="1"/>
    <col min="33" max="33" width="8.57421875" style="0" customWidth="1"/>
    <col min="34" max="34" width="9.8515625" style="0" customWidth="1"/>
    <col min="35" max="35" width="10.8515625" style="0" customWidth="1"/>
    <col min="36" max="36" width="12.00390625" style="0" customWidth="1"/>
    <col min="37" max="37" width="10.140625" style="0" customWidth="1"/>
    <col min="38" max="38" width="8.421875" style="0" customWidth="1"/>
    <col min="39" max="39" width="10.421875" style="0" customWidth="1"/>
    <col min="40" max="40" width="11.8515625" style="0" customWidth="1"/>
    <col min="41" max="41" width="12.140625" style="0" customWidth="1"/>
    <col min="42" max="42" width="10.7109375" style="0" customWidth="1"/>
    <col min="43" max="43" width="8.421875" style="0" customWidth="1"/>
    <col min="44" max="44" width="10.140625" style="0" customWidth="1"/>
    <col min="45" max="45" width="10.8515625" style="0" customWidth="1"/>
    <col min="46" max="46" width="13.00390625" style="0" customWidth="1"/>
  </cols>
  <sheetData>
    <row r="2" spans="2:44" ht="18.75">
      <c r="B2" s="86" t="s">
        <v>81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 t="s">
        <v>72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6" ht="15">
      <c r="A4" s="77"/>
      <c r="B4" s="79" t="s">
        <v>0</v>
      </c>
      <c r="C4" s="80"/>
      <c r="D4" s="80"/>
      <c r="E4" s="80"/>
      <c r="F4" s="81"/>
      <c r="G4" s="82" t="s">
        <v>1</v>
      </c>
      <c r="H4" s="83"/>
      <c r="I4" s="83"/>
      <c r="J4" s="84"/>
      <c r="K4" s="85"/>
      <c r="L4" s="82" t="s">
        <v>2</v>
      </c>
      <c r="M4" s="83"/>
      <c r="N4" s="83"/>
      <c r="O4" s="84"/>
      <c r="P4" s="85"/>
      <c r="Q4" s="82" t="s">
        <v>3</v>
      </c>
      <c r="R4" s="83"/>
      <c r="S4" s="83"/>
      <c r="T4" s="84"/>
      <c r="U4" s="85"/>
      <c r="V4" s="82" t="s">
        <v>4</v>
      </c>
      <c r="W4" s="83"/>
      <c r="X4" s="83"/>
      <c r="Y4" s="84"/>
      <c r="Z4" s="85"/>
      <c r="AA4" s="82" t="s">
        <v>5</v>
      </c>
      <c r="AB4" s="83"/>
      <c r="AC4" s="83"/>
      <c r="AD4" s="84"/>
      <c r="AE4" s="85"/>
      <c r="AF4" s="82" t="s">
        <v>6</v>
      </c>
      <c r="AG4" s="83"/>
      <c r="AH4" s="83"/>
      <c r="AI4" s="84"/>
      <c r="AJ4" s="85"/>
      <c r="AK4" s="82" t="s">
        <v>7</v>
      </c>
      <c r="AL4" s="83"/>
      <c r="AM4" s="83"/>
      <c r="AN4" s="84"/>
      <c r="AO4" s="85"/>
      <c r="AP4" s="82" t="s">
        <v>8</v>
      </c>
      <c r="AQ4" s="83"/>
      <c r="AR4" s="83"/>
      <c r="AS4" s="88"/>
      <c r="AT4" s="89"/>
    </row>
    <row r="5" spans="1:46" ht="63" customHeight="1">
      <c r="A5" s="78"/>
      <c r="B5" s="104" t="s">
        <v>78</v>
      </c>
      <c r="C5" s="3" t="s">
        <v>74</v>
      </c>
      <c r="D5" s="3" t="s">
        <v>79</v>
      </c>
      <c r="E5" s="3" t="s">
        <v>80</v>
      </c>
      <c r="F5" s="4" t="s">
        <v>75</v>
      </c>
      <c r="G5" s="2" t="s">
        <v>78</v>
      </c>
      <c r="H5" s="3" t="s">
        <v>74</v>
      </c>
      <c r="I5" s="3" t="s">
        <v>79</v>
      </c>
      <c r="J5" s="3" t="s">
        <v>80</v>
      </c>
      <c r="K5" s="4" t="s">
        <v>75</v>
      </c>
      <c r="L5" s="2" t="s">
        <v>78</v>
      </c>
      <c r="M5" s="3" t="s">
        <v>74</v>
      </c>
      <c r="N5" s="3" t="s">
        <v>79</v>
      </c>
      <c r="O5" s="3" t="s">
        <v>80</v>
      </c>
      <c r="P5" s="4" t="s">
        <v>75</v>
      </c>
      <c r="Q5" s="2" t="s">
        <v>78</v>
      </c>
      <c r="R5" s="3" t="s">
        <v>74</v>
      </c>
      <c r="S5" s="3" t="s">
        <v>79</v>
      </c>
      <c r="T5" s="3" t="s">
        <v>80</v>
      </c>
      <c r="U5" s="4" t="s">
        <v>75</v>
      </c>
      <c r="V5" s="2" t="s">
        <v>78</v>
      </c>
      <c r="W5" s="3" t="s">
        <v>74</v>
      </c>
      <c r="X5" s="3" t="s">
        <v>79</v>
      </c>
      <c r="Y5" s="3" t="s">
        <v>80</v>
      </c>
      <c r="Z5" s="4" t="s">
        <v>75</v>
      </c>
      <c r="AA5" s="2" t="s">
        <v>78</v>
      </c>
      <c r="AB5" s="3" t="s">
        <v>74</v>
      </c>
      <c r="AC5" s="3" t="s">
        <v>79</v>
      </c>
      <c r="AD5" s="3" t="s">
        <v>80</v>
      </c>
      <c r="AE5" s="4" t="s">
        <v>75</v>
      </c>
      <c r="AF5" s="2" t="s">
        <v>78</v>
      </c>
      <c r="AG5" s="3" t="s">
        <v>74</v>
      </c>
      <c r="AH5" s="3" t="s">
        <v>79</v>
      </c>
      <c r="AI5" s="3" t="s">
        <v>80</v>
      </c>
      <c r="AJ5" s="4" t="s">
        <v>75</v>
      </c>
      <c r="AK5" s="2" t="s">
        <v>78</v>
      </c>
      <c r="AL5" s="3" t="s">
        <v>74</v>
      </c>
      <c r="AM5" s="3" t="s">
        <v>79</v>
      </c>
      <c r="AN5" s="3" t="s">
        <v>80</v>
      </c>
      <c r="AO5" s="4" t="s">
        <v>75</v>
      </c>
      <c r="AP5" s="2" t="s">
        <v>78</v>
      </c>
      <c r="AQ5" s="3" t="s">
        <v>74</v>
      </c>
      <c r="AR5" s="3" t="s">
        <v>79</v>
      </c>
      <c r="AS5" s="3" t="s">
        <v>80</v>
      </c>
      <c r="AT5" s="4" t="s">
        <v>75</v>
      </c>
    </row>
    <row r="6" spans="1:46" ht="15">
      <c r="A6" s="102">
        <v>1</v>
      </c>
      <c r="B6" s="11">
        <v>2</v>
      </c>
      <c r="C6" s="103">
        <v>3</v>
      </c>
      <c r="D6" s="11">
        <v>4</v>
      </c>
      <c r="E6" s="11" t="s">
        <v>24</v>
      </c>
      <c r="F6" s="12" t="s">
        <v>25</v>
      </c>
      <c r="G6" s="8" t="s">
        <v>26</v>
      </c>
      <c r="H6" s="9" t="s">
        <v>27</v>
      </c>
      <c r="I6" s="9" t="s">
        <v>28</v>
      </c>
      <c r="J6" s="9" t="s">
        <v>29</v>
      </c>
      <c r="K6" s="10" t="s">
        <v>30</v>
      </c>
      <c r="L6" s="8" t="s">
        <v>31</v>
      </c>
      <c r="M6" s="9" t="s">
        <v>32</v>
      </c>
      <c r="N6" s="9" t="s">
        <v>33</v>
      </c>
      <c r="O6" s="9" t="s">
        <v>34</v>
      </c>
      <c r="P6" s="10" t="s">
        <v>35</v>
      </c>
      <c r="Q6" s="8" t="s">
        <v>36</v>
      </c>
      <c r="R6" s="9" t="s">
        <v>37</v>
      </c>
      <c r="S6" s="9" t="s">
        <v>38</v>
      </c>
      <c r="T6" s="9" t="s">
        <v>39</v>
      </c>
      <c r="U6" s="10" t="s">
        <v>40</v>
      </c>
      <c r="V6" s="8" t="s">
        <v>41</v>
      </c>
      <c r="W6" s="9" t="s">
        <v>42</v>
      </c>
      <c r="X6" s="9" t="s">
        <v>43</v>
      </c>
      <c r="Y6" s="9" t="s">
        <v>44</v>
      </c>
      <c r="Z6" s="10" t="s">
        <v>45</v>
      </c>
      <c r="AA6" s="8" t="s">
        <v>46</v>
      </c>
      <c r="AB6" s="9" t="s">
        <v>47</v>
      </c>
      <c r="AC6" s="9" t="s">
        <v>48</v>
      </c>
      <c r="AD6" s="9" t="s">
        <v>49</v>
      </c>
      <c r="AE6" s="10" t="s">
        <v>50</v>
      </c>
      <c r="AF6" s="8" t="s">
        <v>51</v>
      </c>
      <c r="AG6" s="9" t="s">
        <v>52</v>
      </c>
      <c r="AH6" s="9" t="s">
        <v>53</v>
      </c>
      <c r="AI6" s="9" t="s">
        <v>54</v>
      </c>
      <c r="AJ6" s="10" t="s">
        <v>55</v>
      </c>
      <c r="AK6" s="8" t="s">
        <v>56</v>
      </c>
      <c r="AL6" s="9" t="s">
        <v>57</v>
      </c>
      <c r="AM6" s="9" t="s">
        <v>58</v>
      </c>
      <c r="AN6" s="9" t="s">
        <v>59</v>
      </c>
      <c r="AO6" s="10" t="s">
        <v>60</v>
      </c>
      <c r="AP6" s="8" t="s">
        <v>61</v>
      </c>
      <c r="AQ6" s="9" t="s">
        <v>62</v>
      </c>
      <c r="AR6" s="9" t="s">
        <v>63</v>
      </c>
      <c r="AS6" s="11" t="s">
        <v>64</v>
      </c>
      <c r="AT6" s="12" t="s">
        <v>65</v>
      </c>
    </row>
    <row r="7" spans="1:46" ht="30">
      <c r="A7" s="5" t="s">
        <v>9</v>
      </c>
      <c r="B7" s="105">
        <f>G7+L7+Q7+V7+AA7+AF7+AK7+AP7</f>
        <v>2478.6</v>
      </c>
      <c r="C7" s="24">
        <f>H7+M7+R7+W7+AB7+AG7+AL7+AQ7</f>
        <v>6035.400000000001</v>
      </c>
      <c r="D7" s="24">
        <f>I7+N7+S7+X7+AC7+AH7+AM7+AR7</f>
        <v>3722.7999999999997</v>
      </c>
      <c r="E7" s="25">
        <f>IF(C7=0," ",IF(D7/C7*100&gt;200,"СВ.200",D7/C7))</f>
        <v>0.6168273850946083</v>
      </c>
      <c r="F7" s="26">
        <f>IF(B7=0," ",IF(D7/B7*100&gt;200,"СВ.200",D7/B7))</f>
        <v>1.5019769224562252</v>
      </c>
      <c r="G7" s="28">
        <v>1495.4</v>
      </c>
      <c r="H7" s="28">
        <v>4705.7</v>
      </c>
      <c r="I7" s="28">
        <v>2704.7</v>
      </c>
      <c r="J7" s="25">
        <f>IF(H7=0," ",IF(I7/H7*100&gt;200,"СВ.200",I7/H7))</f>
        <v>0.5747710223771171</v>
      </c>
      <c r="K7" s="26">
        <f>IF(G7=0," ",IF(I7/G7*100&gt;200,"СВ.200",I7/G7))</f>
        <v>1.8086799518523469</v>
      </c>
      <c r="L7" s="27">
        <v>624.9</v>
      </c>
      <c r="M7" s="28">
        <v>989.6</v>
      </c>
      <c r="N7" s="28">
        <v>805.9</v>
      </c>
      <c r="O7" s="25">
        <f>IF(M7=0," ",IF(N7/M7*100&gt;200,"СВ.200",N7/M7))</f>
        <v>0.8143694421988682</v>
      </c>
      <c r="P7" s="26">
        <f>IF(L7=0," ",IF(N7/L7*100&gt;200,"СВ.200",N7/L7))</f>
        <v>1.2896463434149463</v>
      </c>
      <c r="Q7" s="27">
        <v>24.1</v>
      </c>
      <c r="R7" s="28">
        <v>200</v>
      </c>
      <c r="S7" s="28">
        <v>178.2</v>
      </c>
      <c r="T7" s="25">
        <f>IF(R7=0," ",IF(S7/R7*100&gt;200,"СВ.200",S7/R7))</f>
        <v>0.8909999999999999</v>
      </c>
      <c r="U7" s="26" t="str">
        <f>IF(Q7=0," ",IF(S7/Q7*100&gt;200,"СВ.200",S7/Q7))</f>
        <v>СВ.200</v>
      </c>
      <c r="V7" s="27">
        <v>0.2</v>
      </c>
      <c r="W7" s="28"/>
      <c r="X7" s="28"/>
      <c r="Y7" s="25" t="str">
        <f>IF(W7=0," ",IF(X7/W7*100&gt;200,"СВ.200",X7/W7))</f>
        <v> </v>
      </c>
      <c r="Z7" s="26">
        <f>IF(V7=0," ",IF(X7/V7*100&gt;200,"СВ.200",X7/V7))</f>
        <v>0</v>
      </c>
      <c r="AA7" s="27"/>
      <c r="AB7" s="28"/>
      <c r="AC7" s="28"/>
      <c r="AD7" s="25" t="str">
        <f>IF(AB7=0," ",IF(AC7/AB7*100&gt;200,"СВ.200",AC7/AB7))</f>
        <v> </v>
      </c>
      <c r="AE7" s="26" t="str">
        <f>IF(AA7=0," ",IF(AC7/AA7*100&gt;200,"СВ.200",AC7/AA7))</f>
        <v> </v>
      </c>
      <c r="AF7" s="27"/>
      <c r="AG7" s="28"/>
      <c r="AH7" s="28"/>
      <c r="AI7" s="25" t="str">
        <f>IF(AG7=0," ",IF(AH7/AG7*100&gt;200,"СВ.200",AH7/AG7))</f>
        <v> </v>
      </c>
      <c r="AJ7" s="26" t="str">
        <f>IF(AF7=0," ",IF(AH7/AF7*100&gt;200,"СВ.200",AH7/AF7))</f>
        <v> </v>
      </c>
      <c r="AK7" s="27">
        <v>334</v>
      </c>
      <c r="AL7" s="28">
        <v>140</v>
      </c>
      <c r="AM7" s="28">
        <v>34</v>
      </c>
      <c r="AN7" s="25">
        <f>IF(AL7=0," ",IF(AM7/AL7*100&gt;200,"СВ.200",AM7/AL7))</f>
        <v>0.24285714285714285</v>
      </c>
      <c r="AO7" s="26">
        <f>IF(AK7=0," ",IF(AM7/AK7*100&gt;200,"СВ.200",AM7/AK7))</f>
        <v>0.10179640718562874</v>
      </c>
      <c r="AP7" s="27"/>
      <c r="AQ7" s="28">
        <v>0.1</v>
      </c>
      <c r="AR7" s="28"/>
      <c r="AS7" s="25">
        <f>IF(AQ7=0," ",IF(AR7/AQ7*100&gt;200,"СВ.200",AR7/AQ7))</f>
        <v>0</v>
      </c>
      <c r="AT7" s="26" t="str">
        <f>IF(AP7=0," ",IF(AR7/AP7*100&gt;200,"СВ.200",AR7/AP7))</f>
        <v> </v>
      </c>
    </row>
    <row r="8" spans="1:46" ht="30">
      <c r="A8" s="5" t="s">
        <v>10</v>
      </c>
      <c r="B8" s="23"/>
      <c r="C8" s="24"/>
      <c r="D8" s="24"/>
      <c r="E8" s="25" t="str">
        <f aca="true" t="shared" si="0" ref="E8:E14">IF(C8=0," ",IF(D8/C8*100&gt;200,"СВ.200",D8/C8))</f>
        <v> </v>
      </c>
      <c r="F8" s="26" t="str">
        <f aca="true" t="shared" si="1" ref="F8:F14">IF(B8=0," ",IF(D8/B8*100&gt;200,"СВ.200",D8/B8))</f>
        <v> </v>
      </c>
      <c r="G8" s="28"/>
      <c r="H8" s="28"/>
      <c r="I8" s="28"/>
      <c r="J8" s="25" t="str">
        <f aca="true" t="shared" si="2" ref="J8:J14">IF(H8=0," ",IF(I8/H8*100&gt;200,"СВ.200",I8/H8))</f>
        <v> </v>
      </c>
      <c r="K8" s="26" t="str">
        <f aca="true" t="shared" si="3" ref="K8:K14">IF(G8=0," ",IF(I8/G8*100&gt;200,"СВ.200",I8/G8))</f>
        <v> </v>
      </c>
      <c r="L8" s="27"/>
      <c r="M8" s="28"/>
      <c r="N8" s="28"/>
      <c r="O8" s="25" t="str">
        <f aca="true" t="shared" si="4" ref="O8:O14">IF(M8=0," ",IF(N8/M8*100&gt;200,"СВ.200",N8/M8))</f>
        <v> </v>
      </c>
      <c r="P8" s="26" t="str">
        <f aca="true" t="shared" si="5" ref="P8:P14">IF(L8=0," ",IF(N8/L8*100&gt;200,"СВ.200",N8/L8))</f>
        <v> </v>
      </c>
      <c r="Q8" s="27"/>
      <c r="R8" s="28"/>
      <c r="S8" s="28"/>
      <c r="T8" s="25" t="str">
        <f aca="true" t="shared" si="6" ref="T8:T14">IF(R8=0," ",IF(S8/R8*100&gt;200,"СВ.200",S8/R8))</f>
        <v> </v>
      </c>
      <c r="U8" s="26" t="str">
        <f aca="true" t="shared" si="7" ref="U8:U14">IF(Q8=0," ",IF(S8/Q8*100&gt;200,"СВ.200",S8/Q8))</f>
        <v> </v>
      </c>
      <c r="V8" s="27"/>
      <c r="W8" s="28"/>
      <c r="X8" s="28"/>
      <c r="Y8" s="25" t="str">
        <f aca="true" t="shared" si="8" ref="Y8:Y14">IF(W8=0," ",IF(X8/W8*100&gt;200,"СВ.200",X8/W8))</f>
        <v> </v>
      </c>
      <c r="Z8" s="26" t="str">
        <f aca="true" t="shared" si="9" ref="Z8:Z14">IF(V8=0," ",IF(X8/V8*100&gt;200,"СВ.200",X8/V8))</f>
        <v> </v>
      </c>
      <c r="AA8" s="27"/>
      <c r="AB8" s="28"/>
      <c r="AC8" s="28"/>
      <c r="AD8" s="25" t="str">
        <f aca="true" t="shared" si="10" ref="AD8:AD14">IF(AB8=0," ",IF(AC8/AB8*100&gt;200,"СВ.200",AC8/AB8))</f>
        <v> </v>
      </c>
      <c r="AE8" s="26" t="str">
        <f aca="true" t="shared" si="11" ref="AE8:AE14">IF(AA8=0," ",IF(AC8/AA8*100&gt;200,"СВ.200",AC8/AA8))</f>
        <v> </v>
      </c>
      <c r="AF8" s="27"/>
      <c r="AG8" s="28"/>
      <c r="AH8" s="28"/>
      <c r="AI8" s="25" t="str">
        <f aca="true" t="shared" si="12" ref="AI8:AI14">IF(AG8=0," ",IF(AH8/AG8*100&gt;200,"СВ.200",AH8/AG8))</f>
        <v> </v>
      </c>
      <c r="AJ8" s="26" t="str">
        <f aca="true" t="shared" si="13" ref="AJ8:AJ14">IF(AF8=0," ",IF(AH8/AF8*100&gt;200,"СВ.200",AH8/AF8))</f>
        <v> </v>
      </c>
      <c r="AK8" s="27"/>
      <c r="AL8" s="28"/>
      <c r="AM8" s="28"/>
      <c r="AN8" s="25" t="str">
        <f aca="true" t="shared" si="14" ref="AN8:AN14">IF(AL8=0," ",IF(AM8/AL8*100&gt;200,"СВ.200",AM8/AL8))</f>
        <v> </v>
      </c>
      <c r="AO8" s="26" t="str">
        <f aca="true" t="shared" si="15" ref="AO8:AO14">IF(AK8=0," ",IF(AM8/AK8*100&gt;200,"СВ.200",AM8/AK8))</f>
        <v> </v>
      </c>
      <c r="AP8" s="27"/>
      <c r="AQ8" s="28"/>
      <c r="AR8" s="28"/>
      <c r="AS8" s="25" t="str">
        <f aca="true" t="shared" si="16" ref="AS8:AS14">IF(AQ8=0," ",IF(AR8/AQ8*100&gt;200,"СВ.200",AR8/AQ8))</f>
        <v> </v>
      </c>
      <c r="AT8" s="26" t="str">
        <f aca="true" t="shared" si="17" ref="AT8:AT14">IF(AP8=0," ",IF(AR8/AP8*100&gt;200,"СВ.200",AR8/AP8))</f>
        <v> </v>
      </c>
    </row>
    <row r="9" spans="1:46" ht="30" customHeight="1">
      <c r="A9" s="5" t="s">
        <v>11</v>
      </c>
      <c r="B9" s="23">
        <f aca="true" t="shared" si="18" ref="B9:D12">G9+L9+Q9+V9+AA9+AF9+AK9+AP9</f>
        <v>1719.5</v>
      </c>
      <c r="C9" s="24">
        <f t="shared" si="18"/>
        <v>4851</v>
      </c>
      <c r="D9" s="24">
        <f t="shared" si="18"/>
        <v>3643.2</v>
      </c>
      <c r="E9" s="25">
        <f t="shared" si="0"/>
        <v>0.7510204081632653</v>
      </c>
      <c r="F9" s="26" t="str">
        <f t="shared" si="1"/>
        <v>СВ.200</v>
      </c>
      <c r="G9" s="28">
        <v>1219.3</v>
      </c>
      <c r="H9" s="28">
        <v>4412.6</v>
      </c>
      <c r="I9" s="28">
        <v>3291.7</v>
      </c>
      <c r="J9" s="25">
        <f t="shared" si="2"/>
        <v>0.74597742827358</v>
      </c>
      <c r="K9" s="26" t="str">
        <f t="shared" si="3"/>
        <v>СВ.200</v>
      </c>
      <c r="L9" s="27"/>
      <c r="M9" s="28"/>
      <c r="N9" s="28"/>
      <c r="O9" s="25" t="str">
        <f t="shared" si="4"/>
        <v> </v>
      </c>
      <c r="P9" s="26" t="str">
        <f t="shared" si="5"/>
        <v> </v>
      </c>
      <c r="Q9" s="27">
        <v>18.9</v>
      </c>
      <c r="R9" s="28">
        <v>25</v>
      </c>
      <c r="S9" s="28">
        <v>18</v>
      </c>
      <c r="T9" s="25">
        <f t="shared" si="6"/>
        <v>0.72</v>
      </c>
      <c r="U9" s="26">
        <f t="shared" si="7"/>
        <v>0.9523809523809524</v>
      </c>
      <c r="V9" s="27">
        <v>11.3</v>
      </c>
      <c r="W9" s="28">
        <v>68</v>
      </c>
      <c r="X9" s="28">
        <v>60.1</v>
      </c>
      <c r="Y9" s="25">
        <f t="shared" si="8"/>
        <v>0.8838235294117647</v>
      </c>
      <c r="Z9" s="26" t="str">
        <f t="shared" si="9"/>
        <v>СВ.200</v>
      </c>
      <c r="AA9" s="27">
        <v>159.8</v>
      </c>
      <c r="AB9" s="28"/>
      <c r="AC9" s="28"/>
      <c r="AD9" s="25" t="str">
        <f t="shared" si="10"/>
        <v> </v>
      </c>
      <c r="AE9" s="26">
        <f t="shared" si="11"/>
        <v>0</v>
      </c>
      <c r="AF9" s="27">
        <v>310.2</v>
      </c>
      <c r="AG9" s="28">
        <v>345.4</v>
      </c>
      <c r="AH9" s="28">
        <v>273.4</v>
      </c>
      <c r="AI9" s="25">
        <f t="shared" si="12"/>
        <v>0.7915460335842501</v>
      </c>
      <c r="AJ9" s="26">
        <f t="shared" si="13"/>
        <v>0.8813668600902643</v>
      </c>
      <c r="AK9" s="27"/>
      <c r="AL9" s="28"/>
      <c r="AM9" s="28"/>
      <c r="AN9" s="25" t="str">
        <f t="shared" si="14"/>
        <v> </v>
      </c>
      <c r="AO9" s="26" t="str">
        <f t="shared" si="15"/>
        <v> </v>
      </c>
      <c r="AP9" s="27"/>
      <c r="AQ9" s="28"/>
      <c r="AR9" s="28"/>
      <c r="AS9" s="25" t="str">
        <f t="shared" si="16"/>
        <v> </v>
      </c>
      <c r="AT9" s="26" t="str">
        <f t="shared" si="17"/>
        <v> </v>
      </c>
    </row>
    <row r="10" spans="1:46" ht="19.5" customHeight="1">
      <c r="A10" s="5" t="s">
        <v>22</v>
      </c>
      <c r="B10" s="23">
        <f t="shared" si="18"/>
        <v>194.60000000000002</v>
      </c>
      <c r="C10" s="24">
        <f t="shared" si="18"/>
        <v>603.6</v>
      </c>
      <c r="D10" s="24">
        <f t="shared" si="18"/>
        <v>573.2</v>
      </c>
      <c r="E10" s="25">
        <f t="shared" si="0"/>
        <v>0.949635520212061</v>
      </c>
      <c r="F10" s="26" t="str">
        <f t="shared" si="1"/>
        <v>СВ.200</v>
      </c>
      <c r="G10" s="28">
        <v>69.3</v>
      </c>
      <c r="H10" s="28">
        <v>220</v>
      </c>
      <c r="I10" s="28">
        <v>196.3</v>
      </c>
      <c r="J10" s="25">
        <f t="shared" si="2"/>
        <v>0.8922727272727273</v>
      </c>
      <c r="K10" s="26" t="str">
        <f t="shared" si="3"/>
        <v>СВ.200</v>
      </c>
      <c r="L10" s="27"/>
      <c r="M10" s="28"/>
      <c r="N10" s="28"/>
      <c r="O10" s="25" t="str">
        <f t="shared" si="4"/>
        <v> </v>
      </c>
      <c r="P10" s="26" t="str">
        <f t="shared" si="5"/>
        <v> </v>
      </c>
      <c r="Q10" s="27">
        <v>20.4</v>
      </c>
      <c r="R10" s="28">
        <v>318.4</v>
      </c>
      <c r="S10" s="28">
        <v>319.9</v>
      </c>
      <c r="T10" s="25">
        <f t="shared" si="6"/>
        <v>1.0047110552763818</v>
      </c>
      <c r="U10" s="26" t="str">
        <f t="shared" si="7"/>
        <v>СВ.200</v>
      </c>
      <c r="V10" s="27">
        <v>1.7</v>
      </c>
      <c r="W10" s="28">
        <v>4</v>
      </c>
      <c r="X10" s="28">
        <v>2.3</v>
      </c>
      <c r="Y10" s="25">
        <f t="shared" si="8"/>
        <v>0.575</v>
      </c>
      <c r="Z10" s="26">
        <f t="shared" si="9"/>
        <v>1.352941176470588</v>
      </c>
      <c r="AA10" s="27">
        <v>64.4</v>
      </c>
      <c r="AB10" s="28"/>
      <c r="AC10" s="28"/>
      <c r="AD10" s="25" t="str">
        <f t="shared" si="10"/>
        <v> </v>
      </c>
      <c r="AE10" s="26">
        <f t="shared" si="11"/>
        <v>0</v>
      </c>
      <c r="AF10" s="27">
        <v>37.8</v>
      </c>
      <c r="AG10" s="28">
        <v>42</v>
      </c>
      <c r="AH10" s="28">
        <v>35.5</v>
      </c>
      <c r="AI10" s="25">
        <f t="shared" si="12"/>
        <v>0.8452380952380952</v>
      </c>
      <c r="AJ10" s="26">
        <f t="shared" si="13"/>
        <v>0.9391534391534392</v>
      </c>
      <c r="AK10" s="27">
        <v>1</v>
      </c>
      <c r="AL10" s="28">
        <v>19.2</v>
      </c>
      <c r="AM10" s="28">
        <v>19.2</v>
      </c>
      <c r="AN10" s="25">
        <f t="shared" si="14"/>
        <v>1</v>
      </c>
      <c r="AO10" s="26" t="str">
        <f t="shared" si="15"/>
        <v>СВ.200</v>
      </c>
      <c r="AP10" s="27"/>
      <c r="AQ10" s="28"/>
      <c r="AR10" s="28"/>
      <c r="AS10" s="25" t="str">
        <f t="shared" si="16"/>
        <v> </v>
      </c>
      <c r="AT10" s="26" t="str">
        <f t="shared" si="17"/>
        <v> </v>
      </c>
    </row>
    <row r="11" spans="1:46" ht="19.5" customHeight="1">
      <c r="A11" s="5" t="s">
        <v>12</v>
      </c>
      <c r="B11" s="23">
        <f t="shared" si="18"/>
        <v>443.4</v>
      </c>
      <c r="C11" s="24">
        <f t="shared" si="18"/>
        <v>811.0999999999999</v>
      </c>
      <c r="D11" s="24">
        <f t="shared" si="18"/>
        <v>758.4</v>
      </c>
      <c r="E11" s="25">
        <f t="shared" si="0"/>
        <v>0.9350265072124276</v>
      </c>
      <c r="F11" s="26">
        <f t="shared" si="1"/>
        <v>1.7104194857916104</v>
      </c>
      <c r="G11" s="28">
        <v>171</v>
      </c>
      <c r="H11" s="28">
        <v>526</v>
      </c>
      <c r="I11" s="28">
        <v>473.8</v>
      </c>
      <c r="J11" s="25">
        <f t="shared" si="2"/>
        <v>0.9007604562737643</v>
      </c>
      <c r="K11" s="26" t="str">
        <f t="shared" si="3"/>
        <v>СВ.200</v>
      </c>
      <c r="L11" s="27"/>
      <c r="M11" s="28"/>
      <c r="N11" s="28"/>
      <c r="O11" s="25" t="str">
        <f t="shared" si="4"/>
        <v> </v>
      </c>
      <c r="P11" s="26" t="str">
        <f t="shared" si="5"/>
        <v> </v>
      </c>
      <c r="Q11" s="27">
        <v>9</v>
      </c>
      <c r="R11" s="28">
        <v>5</v>
      </c>
      <c r="S11" s="28">
        <v>4.6</v>
      </c>
      <c r="T11" s="25">
        <f t="shared" si="6"/>
        <v>0.9199999999999999</v>
      </c>
      <c r="U11" s="26">
        <f t="shared" si="7"/>
        <v>0.5111111111111111</v>
      </c>
      <c r="V11" s="27">
        <v>5.8</v>
      </c>
      <c r="W11" s="28">
        <v>21.3</v>
      </c>
      <c r="X11" s="28">
        <v>21.3</v>
      </c>
      <c r="Y11" s="25">
        <f t="shared" si="8"/>
        <v>1</v>
      </c>
      <c r="Z11" s="26" t="str">
        <f t="shared" si="9"/>
        <v>СВ.200</v>
      </c>
      <c r="AA11" s="27">
        <v>80.1</v>
      </c>
      <c r="AB11" s="28"/>
      <c r="AC11" s="28"/>
      <c r="AD11" s="25" t="str">
        <f t="shared" si="10"/>
        <v> </v>
      </c>
      <c r="AE11" s="26">
        <f t="shared" si="11"/>
        <v>0</v>
      </c>
      <c r="AF11" s="27">
        <v>170</v>
      </c>
      <c r="AG11" s="28">
        <v>251.8</v>
      </c>
      <c r="AH11" s="28">
        <v>252.3</v>
      </c>
      <c r="AI11" s="25">
        <f t="shared" si="12"/>
        <v>1.0019857029388404</v>
      </c>
      <c r="AJ11" s="26">
        <f t="shared" si="13"/>
        <v>1.4841176470588235</v>
      </c>
      <c r="AK11" s="27">
        <v>7.5</v>
      </c>
      <c r="AL11" s="28">
        <v>7</v>
      </c>
      <c r="AM11" s="28">
        <v>6.4</v>
      </c>
      <c r="AN11" s="25">
        <f t="shared" si="14"/>
        <v>0.9142857142857144</v>
      </c>
      <c r="AO11" s="26">
        <f t="shared" si="15"/>
        <v>0.8533333333333334</v>
      </c>
      <c r="AP11" s="27"/>
      <c r="AQ11" s="28"/>
      <c r="AR11" s="28"/>
      <c r="AS11" s="25" t="str">
        <f t="shared" si="16"/>
        <v> </v>
      </c>
      <c r="AT11" s="26" t="str">
        <f t="shared" si="17"/>
        <v> </v>
      </c>
    </row>
    <row r="12" spans="1:46" ht="19.5" customHeight="1">
      <c r="A12" s="5" t="s">
        <v>13</v>
      </c>
      <c r="B12" s="23">
        <f t="shared" si="18"/>
        <v>112.7</v>
      </c>
      <c r="C12" s="24">
        <f t="shared" si="18"/>
        <v>187.20000000000002</v>
      </c>
      <c r="D12" s="24">
        <f t="shared" si="18"/>
        <v>225.3</v>
      </c>
      <c r="E12" s="25">
        <f t="shared" si="0"/>
        <v>1.203525641025641</v>
      </c>
      <c r="F12" s="26">
        <f t="shared" si="1"/>
        <v>1.9991126885536823</v>
      </c>
      <c r="G12" s="28">
        <v>35.8</v>
      </c>
      <c r="H12" s="28">
        <v>99</v>
      </c>
      <c r="I12" s="28">
        <v>95.3</v>
      </c>
      <c r="J12" s="25">
        <f t="shared" si="2"/>
        <v>0.9626262626262626</v>
      </c>
      <c r="K12" s="26" t="str">
        <f t="shared" si="3"/>
        <v>СВ.200</v>
      </c>
      <c r="L12" s="27"/>
      <c r="M12" s="28"/>
      <c r="N12" s="28"/>
      <c r="O12" s="25" t="str">
        <f t="shared" si="4"/>
        <v> </v>
      </c>
      <c r="P12" s="26" t="str">
        <f t="shared" si="5"/>
        <v> </v>
      </c>
      <c r="Q12" s="27"/>
      <c r="R12" s="28"/>
      <c r="S12" s="28">
        <v>0.9</v>
      </c>
      <c r="T12" s="25" t="str">
        <f t="shared" si="6"/>
        <v> </v>
      </c>
      <c r="U12" s="26" t="str">
        <f t="shared" si="7"/>
        <v> </v>
      </c>
      <c r="V12" s="27">
        <v>0.9</v>
      </c>
      <c r="W12" s="28">
        <v>5</v>
      </c>
      <c r="X12" s="28">
        <v>3.1</v>
      </c>
      <c r="Y12" s="25">
        <f t="shared" si="8"/>
        <v>0.62</v>
      </c>
      <c r="Z12" s="26" t="str">
        <f t="shared" si="9"/>
        <v>СВ.200</v>
      </c>
      <c r="AA12" s="27">
        <v>25.6</v>
      </c>
      <c r="AB12" s="28"/>
      <c r="AC12" s="28"/>
      <c r="AD12" s="25" t="str">
        <f t="shared" si="10"/>
        <v> </v>
      </c>
      <c r="AE12" s="26">
        <f t="shared" si="11"/>
        <v>0</v>
      </c>
      <c r="AF12" s="27">
        <v>49</v>
      </c>
      <c r="AG12" s="28">
        <v>80.4</v>
      </c>
      <c r="AH12" s="28">
        <v>123.2</v>
      </c>
      <c r="AI12" s="25">
        <f t="shared" si="12"/>
        <v>1.5323383084577114</v>
      </c>
      <c r="AJ12" s="26" t="str">
        <f t="shared" si="13"/>
        <v>СВ.200</v>
      </c>
      <c r="AK12" s="27">
        <v>1.4</v>
      </c>
      <c r="AL12" s="28">
        <v>2.8</v>
      </c>
      <c r="AM12" s="28">
        <v>2.8</v>
      </c>
      <c r="AN12" s="25">
        <f t="shared" si="14"/>
        <v>1</v>
      </c>
      <c r="AO12" s="26">
        <f t="shared" si="15"/>
        <v>2</v>
      </c>
      <c r="AP12" s="27"/>
      <c r="AQ12" s="28"/>
      <c r="AR12" s="28"/>
      <c r="AS12" s="25" t="str">
        <f t="shared" si="16"/>
        <v> </v>
      </c>
      <c r="AT12" s="26" t="str">
        <f t="shared" si="17"/>
        <v> </v>
      </c>
    </row>
    <row r="13" spans="1:46" ht="33" customHeight="1">
      <c r="A13" s="6" t="s">
        <v>14</v>
      </c>
      <c r="B13" s="29">
        <f>SUM(B9:B12)</f>
        <v>2470.2</v>
      </c>
      <c r="C13" s="30">
        <f>SUM(C9:C12)</f>
        <v>6452.900000000001</v>
      </c>
      <c r="D13" s="31">
        <f>SUM(D9:D12)</f>
        <v>5200.099999999999</v>
      </c>
      <c r="E13" s="32">
        <f t="shared" si="0"/>
        <v>0.8058547319809697</v>
      </c>
      <c r="F13" s="33" t="str">
        <f t="shared" si="1"/>
        <v>СВ.200</v>
      </c>
      <c r="G13" s="29">
        <f>SUM(G9:G12)</f>
        <v>1495.3999999999999</v>
      </c>
      <c r="H13" s="30">
        <f>SUM(H9:H12)</f>
        <v>5257.6</v>
      </c>
      <c r="I13" s="31">
        <f>SUM(I9:I12)</f>
        <v>4057.1000000000004</v>
      </c>
      <c r="J13" s="32">
        <f t="shared" si="2"/>
        <v>0.7716638770541692</v>
      </c>
      <c r="K13" s="33" t="str">
        <f t="shared" si="3"/>
        <v>СВ.200</v>
      </c>
      <c r="L13" s="29">
        <f>SUM(L9:L12)</f>
        <v>0</v>
      </c>
      <c r="M13" s="30">
        <f>SUM(M9:M12)</f>
        <v>0</v>
      </c>
      <c r="N13" s="31">
        <f>SUM(N9:N12)</f>
        <v>0</v>
      </c>
      <c r="O13" s="32" t="str">
        <f t="shared" si="4"/>
        <v> </v>
      </c>
      <c r="P13" s="33" t="str">
        <f t="shared" si="5"/>
        <v> </v>
      </c>
      <c r="Q13" s="29">
        <f>SUM(Q9:Q12)</f>
        <v>48.3</v>
      </c>
      <c r="R13" s="30">
        <f>SUM(R9:R12)</f>
        <v>348.4</v>
      </c>
      <c r="S13" s="31">
        <f>SUM(S9:S12)</f>
        <v>343.4</v>
      </c>
      <c r="T13" s="32">
        <f t="shared" si="6"/>
        <v>0.9856486796785304</v>
      </c>
      <c r="U13" s="33" t="str">
        <f t="shared" si="7"/>
        <v>СВ.200</v>
      </c>
      <c r="V13" s="29">
        <f>SUM(V9:V12)</f>
        <v>19.7</v>
      </c>
      <c r="W13" s="30">
        <f>SUM(W9:W12)</f>
        <v>98.3</v>
      </c>
      <c r="X13" s="31">
        <f>SUM(X9:X12)</f>
        <v>86.8</v>
      </c>
      <c r="Y13" s="32">
        <f t="shared" si="8"/>
        <v>0.8830111902339776</v>
      </c>
      <c r="Z13" s="33" t="str">
        <f t="shared" si="9"/>
        <v>СВ.200</v>
      </c>
      <c r="AA13" s="29">
        <f>SUM(AA9:AA12)</f>
        <v>329.90000000000003</v>
      </c>
      <c r="AB13" s="30">
        <f>SUM(AB9:AB12)</f>
        <v>0</v>
      </c>
      <c r="AC13" s="31">
        <f>SUM(AC9:AC12)</f>
        <v>0</v>
      </c>
      <c r="AD13" s="32" t="str">
        <f t="shared" si="10"/>
        <v> </v>
      </c>
      <c r="AE13" s="33">
        <f t="shared" si="11"/>
        <v>0</v>
      </c>
      <c r="AF13" s="29">
        <f>SUM(AF9:AF12)</f>
        <v>567</v>
      </c>
      <c r="AG13" s="30">
        <f>SUM(AG9:AG12)</f>
        <v>719.6</v>
      </c>
      <c r="AH13" s="31">
        <f>SUM(AH9:AH12)</f>
        <v>684.4000000000001</v>
      </c>
      <c r="AI13" s="32">
        <f t="shared" si="12"/>
        <v>0.9510839355197332</v>
      </c>
      <c r="AJ13" s="33">
        <f t="shared" si="13"/>
        <v>1.2070546737213406</v>
      </c>
      <c r="AK13" s="29">
        <f>SUM(AK9:AK12)</f>
        <v>9.9</v>
      </c>
      <c r="AL13" s="30">
        <f>SUM(AL9:AL12)</f>
        <v>29</v>
      </c>
      <c r="AM13" s="31">
        <f>SUM(AM9:AM12)</f>
        <v>28.400000000000002</v>
      </c>
      <c r="AN13" s="32">
        <f t="shared" si="14"/>
        <v>0.9793103448275863</v>
      </c>
      <c r="AO13" s="33" t="str">
        <f t="shared" si="15"/>
        <v>СВ.200</v>
      </c>
      <c r="AP13" s="29">
        <f>SUM(AP9:AP12)</f>
        <v>0</v>
      </c>
      <c r="AQ13" s="30">
        <f>SUM(AQ9:AQ12)</f>
        <v>0</v>
      </c>
      <c r="AR13" s="31">
        <f>SUM(AR9:AR12)</f>
        <v>0</v>
      </c>
      <c r="AS13" s="32" t="str">
        <f t="shared" si="16"/>
        <v> </v>
      </c>
      <c r="AT13" s="33" t="str">
        <f t="shared" si="17"/>
        <v> </v>
      </c>
    </row>
    <row r="14" spans="1:46" ht="19.5" customHeight="1" thickBot="1">
      <c r="A14" s="7" t="s">
        <v>21</v>
      </c>
      <c r="B14" s="34">
        <f>B13+B7</f>
        <v>4948.799999999999</v>
      </c>
      <c r="C14" s="35">
        <f>C13+C7</f>
        <v>12488.300000000001</v>
      </c>
      <c r="D14" s="35">
        <f>D13+D7</f>
        <v>8922.9</v>
      </c>
      <c r="E14" s="36">
        <f t="shared" si="0"/>
        <v>0.7145007727232688</v>
      </c>
      <c r="F14" s="37">
        <f t="shared" si="1"/>
        <v>1.8030431619786618</v>
      </c>
      <c r="G14" s="34">
        <f>G13+G7</f>
        <v>2990.8</v>
      </c>
      <c r="H14" s="35">
        <f>H13+H7</f>
        <v>9963.3</v>
      </c>
      <c r="I14" s="35">
        <f>I13+I7</f>
        <v>6761.8</v>
      </c>
      <c r="J14" s="36">
        <f t="shared" si="2"/>
        <v>0.6786707215480815</v>
      </c>
      <c r="K14" s="37" t="str">
        <f t="shared" si="3"/>
        <v>СВ.200</v>
      </c>
      <c r="L14" s="34">
        <f>L13+L7</f>
        <v>624.9</v>
      </c>
      <c r="M14" s="35">
        <f>M13+M7</f>
        <v>989.6</v>
      </c>
      <c r="N14" s="35">
        <f>N13+N7</f>
        <v>805.9</v>
      </c>
      <c r="O14" s="36">
        <f t="shared" si="4"/>
        <v>0.8143694421988682</v>
      </c>
      <c r="P14" s="37">
        <f t="shared" si="5"/>
        <v>1.2896463434149463</v>
      </c>
      <c r="Q14" s="34">
        <f>Q13+Q7</f>
        <v>72.4</v>
      </c>
      <c r="R14" s="35">
        <f>R13+R7</f>
        <v>548.4</v>
      </c>
      <c r="S14" s="35">
        <f>S13+S7</f>
        <v>521.5999999999999</v>
      </c>
      <c r="T14" s="36">
        <f t="shared" si="6"/>
        <v>0.9511305616338438</v>
      </c>
      <c r="U14" s="37" t="str">
        <f t="shared" si="7"/>
        <v>СВ.200</v>
      </c>
      <c r="V14" s="34">
        <f>V13+V7</f>
        <v>19.9</v>
      </c>
      <c r="W14" s="35">
        <f>W13+W7</f>
        <v>98.3</v>
      </c>
      <c r="X14" s="35">
        <f>X13+X7</f>
        <v>86.8</v>
      </c>
      <c r="Y14" s="36">
        <f t="shared" si="8"/>
        <v>0.8830111902339776</v>
      </c>
      <c r="Z14" s="37" t="str">
        <f t="shared" si="9"/>
        <v>СВ.200</v>
      </c>
      <c r="AA14" s="34">
        <f>AA13+AA7</f>
        <v>329.90000000000003</v>
      </c>
      <c r="AB14" s="35">
        <f>AB13+AB7</f>
        <v>0</v>
      </c>
      <c r="AC14" s="35">
        <f>AC13+AC7</f>
        <v>0</v>
      </c>
      <c r="AD14" s="36" t="str">
        <f t="shared" si="10"/>
        <v> </v>
      </c>
      <c r="AE14" s="37">
        <f t="shared" si="11"/>
        <v>0</v>
      </c>
      <c r="AF14" s="34">
        <f>AF13+AF7</f>
        <v>567</v>
      </c>
      <c r="AG14" s="35">
        <f>AG13+AG7</f>
        <v>719.6</v>
      </c>
      <c r="AH14" s="35">
        <f>AH13+AH7</f>
        <v>684.4000000000001</v>
      </c>
      <c r="AI14" s="36">
        <f t="shared" si="12"/>
        <v>0.9510839355197332</v>
      </c>
      <c r="AJ14" s="37">
        <f t="shared" si="13"/>
        <v>1.2070546737213406</v>
      </c>
      <c r="AK14" s="34">
        <f>AK13+AK7</f>
        <v>343.9</v>
      </c>
      <c r="AL14" s="35">
        <f>AL13+AL7</f>
        <v>169</v>
      </c>
      <c r="AM14" s="35">
        <f>AM13+AM7</f>
        <v>62.400000000000006</v>
      </c>
      <c r="AN14" s="36">
        <f t="shared" si="14"/>
        <v>0.36923076923076925</v>
      </c>
      <c r="AO14" s="37">
        <f t="shared" si="15"/>
        <v>0.18144809537656298</v>
      </c>
      <c r="AP14" s="34">
        <f>AP13+AP7</f>
        <v>0</v>
      </c>
      <c r="AQ14" s="35">
        <f>AQ13+AQ7</f>
        <v>0.1</v>
      </c>
      <c r="AR14" s="35">
        <f>AR13+AR7</f>
        <v>0</v>
      </c>
      <c r="AS14" s="36">
        <f t="shared" si="16"/>
        <v>0</v>
      </c>
      <c r="AT14" s="37" t="str">
        <f t="shared" si="17"/>
        <v> </v>
      </c>
    </row>
  </sheetData>
  <sheetProtection/>
  <mergeCells count="11">
    <mergeCell ref="AA4:AE4"/>
    <mergeCell ref="AF4:AJ4"/>
    <mergeCell ref="B2:P2"/>
    <mergeCell ref="AK4:AO4"/>
    <mergeCell ref="AP4:AT4"/>
    <mergeCell ref="A4:A5"/>
    <mergeCell ref="B4:F4"/>
    <mergeCell ref="G4:K4"/>
    <mergeCell ref="L4:P4"/>
    <mergeCell ref="Q4:U4"/>
    <mergeCell ref="V4:Z4"/>
  </mergeCells>
  <printOptions/>
  <pageMargins left="0.15748031496062992" right="0.2362204724409449" top="0.4330708661417323" bottom="0.7480314960629921" header="0.31496062992125984" footer="0.31496062992125984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1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1" sqref="L11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  <col min="7" max="7" width="10.140625" style="0" customWidth="1"/>
    <col min="8" max="8" width="8.57421875" style="0" customWidth="1"/>
    <col min="9" max="9" width="10.140625" style="0" customWidth="1"/>
    <col min="10" max="10" width="10.8515625" style="0" customWidth="1"/>
    <col min="11" max="11" width="12.140625" style="0" customWidth="1"/>
    <col min="12" max="12" width="10.28125" style="0" customWidth="1"/>
    <col min="14" max="14" width="10.28125" style="0" customWidth="1"/>
    <col min="15" max="15" width="10.8515625" style="0" customWidth="1"/>
    <col min="16" max="16" width="11.8515625" style="0" customWidth="1"/>
    <col min="17" max="17" width="10.00390625" style="0" customWidth="1"/>
    <col min="18" max="18" width="8.421875" style="0" customWidth="1"/>
    <col min="19" max="19" width="10.28125" style="0" customWidth="1"/>
    <col min="20" max="20" width="10.57421875" style="0" customWidth="1"/>
    <col min="21" max="21" width="13.00390625" style="0" customWidth="1"/>
    <col min="22" max="22" width="10.00390625" style="0" customWidth="1"/>
    <col min="24" max="24" width="10.57421875" style="0" customWidth="1"/>
    <col min="25" max="25" width="11.28125" style="0" customWidth="1"/>
    <col min="26" max="26" width="12.140625" style="0" customWidth="1"/>
    <col min="27" max="27" width="9.8515625" style="0" customWidth="1"/>
    <col min="29" max="29" width="10.140625" style="0" customWidth="1"/>
    <col min="30" max="30" width="11.140625" style="0" customWidth="1"/>
    <col min="31" max="31" width="11.7109375" style="0" customWidth="1"/>
    <col min="32" max="32" width="10.140625" style="0" customWidth="1"/>
    <col min="33" max="33" width="8.421875" style="0" customWidth="1"/>
    <col min="34" max="34" width="10.140625" style="0" customWidth="1"/>
    <col min="35" max="35" width="11.140625" style="0" customWidth="1"/>
    <col min="36" max="36" width="11.8515625" style="0" customWidth="1"/>
    <col min="37" max="37" width="10.00390625" style="0" customWidth="1"/>
    <col min="38" max="38" width="8.57421875" style="0" customWidth="1"/>
    <col min="39" max="39" width="10.00390625" style="0" customWidth="1"/>
    <col min="40" max="40" width="10.7109375" style="0" customWidth="1"/>
    <col min="41" max="41" width="12.421875" style="0" customWidth="1"/>
    <col min="42" max="42" width="10.421875" style="0" customWidth="1"/>
    <col min="43" max="43" width="8.57421875" style="0" customWidth="1"/>
    <col min="44" max="44" width="10.140625" style="0" customWidth="1"/>
    <col min="45" max="45" width="11.421875" style="0" customWidth="1"/>
    <col min="46" max="46" width="12.00390625" style="0" customWidth="1"/>
    <col min="47" max="47" width="10.00390625" style="0" customWidth="1"/>
    <col min="48" max="48" width="8.28125" style="0" customWidth="1"/>
    <col min="49" max="49" width="10.28125" style="0" customWidth="1"/>
    <col min="50" max="50" width="11.421875" style="0" customWidth="1"/>
    <col min="51" max="51" width="12.00390625" style="0" customWidth="1"/>
  </cols>
  <sheetData>
    <row r="2" spans="2:46" ht="18.75">
      <c r="B2" s="86" t="s">
        <v>82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 t="s">
        <v>72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51" ht="54" customHeight="1">
      <c r="A4" s="93"/>
      <c r="B4" s="95" t="s">
        <v>23</v>
      </c>
      <c r="C4" s="96"/>
      <c r="D4" s="96"/>
      <c r="E4" s="96"/>
      <c r="F4" s="97"/>
      <c r="G4" s="91" t="s">
        <v>71</v>
      </c>
      <c r="H4" s="91"/>
      <c r="I4" s="91"/>
      <c r="J4" s="91"/>
      <c r="K4" s="91"/>
      <c r="L4" s="90" t="s">
        <v>15</v>
      </c>
      <c r="M4" s="91"/>
      <c r="N4" s="91"/>
      <c r="O4" s="91"/>
      <c r="P4" s="92"/>
      <c r="Q4" s="91" t="s">
        <v>76</v>
      </c>
      <c r="R4" s="91"/>
      <c r="S4" s="91"/>
      <c r="T4" s="91"/>
      <c r="U4" s="92"/>
      <c r="V4" s="90" t="s">
        <v>16</v>
      </c>
      <c r="W4" s="91"/>
      <c r="X4" s="91"/>
      <c r="Y4" s="91"/>
      <c r="Z4" s="92"/>
      <c r="AA4" s="90" t="s">
        <v>77</v>
      </c>
      <c r="AB4" s="91"/>
      <c r="AC4" s="91"/>
      <c r="AD4" s="91"/>
      <c r="AE4" s="92"/>
      <c r="AF4" s="90" t="s">
        <v>17</v>
      </c>
      <c r="AG4" s="91"/>
      <c r="AH4" s="91"/>
      <c r="AI4" s="91"/>
      <c r="AJ4" s="92"/>
      <c r="AK4" s="90" t="s">
        <v>18</v>
      </c>
      <c r="AL4" s="91"/>
      <c r="AM4" s="91"/>
      <c r="AN4" s="91"/>
      <c r="AO4" s="91"/>
      <c r="AP4" s="90" t="s">
        <v>19</v>
      </c>
      <c r="AQ4" s="91"/>
      <c r="AR4" s="91"/>
      <c r="AS4" s="91"/>
      <c r="AT4" s="92"/>
      <c r="AU4" s="90" t="s">
        <v>20</v>
      </c>
      <c r="AV4" s="91"/>
      <c r="AW4" s="91"/>
      <c r="AX4" s="91"/>
      <c r="AY4" s="92"/>
    </row>
    <row r="5" spans="1:51" ht="78" customHeight="1">
      <c r="A5" s="94"/>
      <c r="B5" s="14" t="s">
        <v>78</v>
      </c>
      <c r="C5" s="15" t="s">
        <v>74</v>
      </c>
      <c r="D5" s="15" t="s">
        <v>79</v>
      </c>
      <c r="E5" s="15" t="s">
        <v>80</v>
      </c>
      <c r="F5" s="16" t="s">
        <v>75</v>
      </c>
      <c r="G5" s="56" t="s">
        <v>78</v>
      </c>
      <c r="H5" s="15" t="s">
        <v>74</v>
      </c>
      <c r="I5" s="15" t="s">
        <v>79</v>
      </c>
      <c r="J5" s="15" t="s">
        <v>80</v>
      </c>
      <c r="K5" s="62" t="s">
        <v>75</v>
      </c>
      <c r="L5" s="14" t="s">
        <v>78</v>
      </c>
      <c r="M5" s="15" t="s">
        <v>74</v>
      </c>
      <c r="N5" s="15" t="s">
        <v>79</v>
      </c>
      <c r="O5" s="15" t="s">
        <v>80</v>
      </c>
      <c r="P5" s="16" t="s">
        <v>75</v>
      </c>
      <c r="Q5" s="56" t="s">
        <v>78</v>
      </c>
      <c r="R5" s="15" t="s">
        <v>74</v>
      </c>
      <c r="S5" s="15" t="s">
        <v>79</v>
      </c>
      <c r="T5" s="15" t="s">
        <v>80</v>
      </c>
      <c r="U5" s="16" t="s">
        <v>75</v>
      </c>
      <c r="V5" s="14" t="s">
        <v>78</v>
      </c>
      <c r="W5" s="15" t="s">
        <v>74</v>
      </c>
      <c r="X5" s="15" t="s">
        <v>79</v>
      </c>
      <c r="Y5" s="15" t="s">
        <v>80</v>
      </c>
      <c r="Z5" s="16" t="s">
        <v>75</v>
      </c>
      <c r="AA5" s="14" t="s">
        <v>78</v>
      </c>
      <c r="AB5" s="15" t="s">
        <v>74</v>
      </c>
      <c r="AC5" s="15" t="s">
        <v>79</v>
      </c>
      <c r="AD5" s="15" t="s">
        <v>80</v>
      </c>
      <c r="AE5" s="16" t="s">
        <v>75</v>
      </c>
      <c r="AF5" s="14" t="s">
        <v>78</v>
      </c>
      <c r="AG5" s="15" t="s">
        <v>74</v>
      </c>
      <c r="AH5" s="15" t="s">
        <v>79</v>
      </c>
      <c r="AI5" s="15" t="s">
        <v>80</v>
      </c>
      <c r="AJ5" s="16" t="s">
        <v>75</v>
      </c>
      <c r="AK5" s="14" t="s">
        <v>78</v>
      </c>
      <c r="AL5" s="15" t="s">
        <v>74</v>
      </c>
      <c r="AM5" s="15" t="s">
        <v>79</v>
      </c>
      <c r="AN5" s="15" t="s">
        <v>80</v>
      </c>
      <c r="AO5" s="62" t="s">
        <v>75</v>
      </c>
      <c r="AP5" s="14" t="s">
        <v>78</v>
      </c>
      <c r="AQ5" s="15" t="s">
        <v>74</v>
      </c>
      <c r="AR5" s="15" t="s">
        <v>79</v>
      </c>
      <c r="AS5" s="15" t="s">
        <v>80</v>
      </c>
      <c r="AT5" s="16" t="s">
        <v>75</v>
      </c>
      <c r="AU5" s="14" t="s">
        <v>78</v>
      </c>
      <c r="AV5" s="15" t="s">
        <v>74</v>
      </c>
      <c r="AW5" s="15" t="s">
        <v>79</v>
      </c>
      <c r="AX5" s="15" t="s">
        <v>80</v>
      </c>
      <c r="AY5" s="16" t="s">
        <v>75</v>
      </c>
    </row>
    <row r="6" spans="1:51" s="13" customFormat="1" ht="15">
      <c r="A6" s="67">
        <v>1</v>
      </c>
      <c r="B6" s="17">
        <v>2</v>
      </c>
      <c r="C6" s="18">
        <v>3</v>
      </c>
      <c r="D6" s="18">
        <v>4</v>
      </c>
      <c r="E6" s="18" t="s">
        <v>24</v>
      </c>
      <c r="F6" s="19" t="s">
        <v>25</v>
      </c>
      <c r="G6" s="57" t="s">
        <v>26</v>
      </c>
      <c r="H6" s="18" t="s">
        <v>27</v>
      </c>
      <c r="I6" s="18" t="s">
        <v>28</v>
      </c>
      <c r="J6" s="18" t="s">
        <v>29</v>
      </c>
      <c r="K6" s="55" t="s">
        <v>30</v>
      </c>
      <c r="L6" s="66" t="s">
        <v>31</v>
      </c>
      <c r="M6" s="18" t="s">
        <v>32</v>
      </c>
      <c r="N6" s="18" t="s">
        <v>33</v>
      </c>
      <c r="O6" s="18" t="s">
        <v>34</v>
      </c>
      <c r="P6" s="19" t="s">
        <v>35</v>
      </c>
      <c r="Q6" s="57" t="s">
        <v>36</v>
      </c>
      <c r="R6" s="18" t="s">
        <v>37</v>
      </c>
      <c r="S6" s="18" t="s">
        <v>38</v>
      </c>
      <c r="T6" s="18" t="s">
        <v>39</v>
      </c>
      <c r="U6" s="18" t="s">
        <v>40</v>
      </c>
      <c r="V6" s="18" t="s">
        <v>41</v>
      </c>
      <c r="W6" s="18" t="s">
        <v>42</v>
      </c>
      <c r="X6" s="18" t="s">
        <v>43</v>
      </c>
      <c r="Y6" s="18" t="s">
        <v>44</v>
      </c>
      <c r="Z6" s="18" t="s">
        <v>45</v>
      </c>
      <c r="AA6" s="18" t="s">
        <v>46</v>
      </c>
      <c r="AB6" s="18" t="s">
        <v>47</v>
      </c>
      <c r="AC6" s="18" t="s">
        <v>48</v>
      </c>
      <c r="AD6" s="18" t="s">
        <v>49</v>
      </c>
      <c r="AE6" s="18" t="s">
        <v>50</v>
      </c>
      <c r="AF6" s="18" t="s">
        <v>51</v>
      </c>
      <c r="AG6" s="18" t="s">
        <v>52</v>
      </c>
      <c r="AH6" s="18" t="s">
        <v>53</v>
      </c>
      <c r="AI6" s="18" t="s">
        <v>54</v>
      </c>
      <c r="AJ6" s="18" t="s">
        <v>55</v>
      </c>
      <c r="AK6" s="18" t="s">
        <v>56</v>
      </c>
      <c r="AL6" s="18" t="s">
        <v>57</v>
      </c>
      <c r="AM6" s="18" t="s">
        <v>58</v>
      </c>
      <c r="AN6" s="18" t="s">
        <v>59</v>
      </c>
      <c r="AO6" s="55" t="s">
        <v>60</v>
      </c>
      <c r="AP6" s="66" t="s">
        <v>61</v>
      </c>
      <c r="AQ6" s="18" t="s">
        <v>62</v>
      </c>
      <c r="AR6" s="18" t="s">
        <v>63</v>
      </c>
      <c r="AS6" s="18" t="s">
        <v>64</v>
      </c>
      <c r="AT6" s="19" t="s">
        <v>65</v>
      </c>
      <c r="AU6" s="20" t="s">
        <v>66</v>
      </c>
      <c r="AV6" s="21" t="s">
        <v>67</v>
      </c>
      <c r="AW6" s="21" t="s">
        <v>68</v>
      </c>
      <c r="AX6" s="21" t="s">
        <v>69</v>
      </c>
      <c r="AY6" s="22" t="s">
        <v>70</v>
      </c>
    </row>
    <row r="7" spans="1:51" s="43" customFormat="1" ht="27.75" customHeight="1">
      <c r="A7" s="68" t="s">
        <v>9</v>
      </c>
      <c r="B7" s="53">
        <f>G7+L7+V7+AA7+AF7+AK7+AP7+AU7+Q7</f>
        <v>1043.6000000000001</v>
      </c>
      <c r="C7" s="54">
        <f>H7+M7+W7+AB7+AG7+AL7+AQ7+AV7+R7</f>
        <v>3492.2999999999997</v>
      </c>
      <c r="D7" s="54">
        <f>I7+N7+X7+AC7+AH7+AM7+AR7+AW7+S7</f>
        <v>2198.1</v>
      </c>
      <c r="E7" s="38">
        <f>IF(C7=0," ",IF(D7/C7*100&gt;200,"СВ.200",D7/C7))</f>
        <v>0.6294132806459927</v>
      </c>
      <c r="F7" s="39" t="str">
        <f>IF(B7=0," ",IF(D7/B7*100&gt;200,"СВ.200",D7/B7))</f>
        <v>СВ.200</v>
      </c>
      <c r="G7" s="58">
        <v>233.3</v>
      </c>
      <c r="H7" s="41">
        <v>450</v>
      </c>
      <c r="I7" s="42">
        <v>244.7</v>
      </c>
      <c r="J7" s="38">
        <f>IF(H7=0," ",IF(I7/H7*100&gt;200,"СВ.200",I7/H7))</f>
        <v>0.5437777777777778</v>
      </c>
      <c r="K7" s="63">
        <f>IF(G7=0," ",IF(I7/G7*100&gt;200,"СВ.200",I7/G7))</f>
        <v>1.0488641234462066</v>
      </c>
      <c r="L7" s="40">
        <v>196.3</v>
      </c>
      <c r="M7" s="41">
        <v>450</v>
      </c>
      <c r="N7" s="42">
        <v>115.6</v>
      </c>
      <c r="O7" s="38">
        <f>IF(M7=0," ",IF(N7/M7*100&gt;200,"СВ.200",N7/M7))</f>
        <v>0.2568888888888889</v>
      </c>
      <c r="P7" s="39">
        <f>IF(L7=0," ",IF(N7/L7*100&gt;200,"СВ.200",N7/L7))</f>
        <v>0.5888945491594497</v>
      </c>
      <c r="Q7" s="58"/>
      <c r="R7" s="41">
        <v>1052.6</v>
      </c>
      <c r="S7" s="42">
        <v>655.9</v>
      </c>
      <c r="T7" s="38">
        <f>IF(R7=0," ",IF(S7/R7*100&gt;200,"СВ.200",S7/R7))</f>
        <v>0.6231236937108113</v>
      </c>
      <c r="U7" s="39" t="str">
        <f>IF(Q7=0," ",IF(S7/Q7*100&gt;200,"СВ.200",S7/Q7))</f>
        <v> </v>
      </c>
      <c r="V7" s="40">
        <v>92.6</v>
      </c>
      <c r="W7" s="41">
        <v>135</v>
      </c>
      <c r="X7" s="42">
        <v>80.8</v>
      </c>
      <c r="Y7" s="38">
        <f>IF(W7=0," ",IF(X7/W7*100&gt;200,"СВ.200",X7/W7))</f>
        <v>0.5985185185185184</v>
      </c>
      <c r="Z7" s="39">
        <f>IF(V7=0," ",IF(X7/V7*100&gt;200,"СВ.200",X7/V7))</f>
        <v>0.8725701943844493</v>
      </c>
      <c r="AA7" s="40">
        <v>18.4</v>
      </c>
      <c r="AB7" s="41">
        <v>1042.2</v>
      </c>
      <c r="AC7" s="42">
        <v>785.1</v>
      </c>
      <c r="AD7" s="38">
        <f>IF(AB7=0," ",IF(AC7/AB7*100&gt;200,"СВ.200",AC7/AB7))</f>
        <v>0.7533103051237766</v>
      </c>
      <c r="AE7" s="39" t="str">
        <f>IF(AA7=0," ",IF(AC7/AA7*100&gt;200,"СВ.200",AC7/AA7))</f>
        <v>СВ.200</v>
      </c>
      <c r="AF7" s="40">
        <v>269.5</v>
      </c>
      <c r="AG7" s="41">
        <v>100</v>
      </c>
      <c r="AH7" s="42">
        <v>69.5</v>
      </c>
      <c r="AI7" s="38">
        <f>IF(AG7=0," ",IF(AH7/AG7*100&gt;200,"СВ.200",AH7/AG7))</f>
        <v>0.695</v>
      </c>
      <c r="AJ7" s="39">
        <f>IF(AF7=0," ",IF(AH7/AF7*100&gt;200,"СВ.200",AH7/AF7))</f>
        <v>0.25788497217068646</v>
      </c>
      <c r="AK7" s="40">
        <v>12.6</v>
      </c>
      <c r="AL7" s="41">
        <v>50</v>
      </c>
      <c r="AM7" s="42">
        <v>44.2</v>
      </c>
      <c r="AN7" s="38">
        <f>IF(AL7=0," ",IF(AM7/AL7*100&gt;200,"СВ.200",AM7/AL7))</f>
        <v>0.884</v>
      </c>
      <c r="AO7" s="63" t="str">
        <f>IF(AK7=0," ",IF(AM7/AK7*100&gt;200,"СВ.200",AM7/AK7))</f>
        <v>СВ.200</v>
      </c>
      <c r="AP7" s="40">
        <v>220.9</v>
      </c>
      <c r="AQ7" s="41">
        <v>212.5</v>
      </c>
      <c r="AR7" s="42">
        <v>202.3</v>
      </c>
      <c r="AS7" s="38">
        <f>IF(AQ7=0," ",IF(AR7/AQ7*100&gt;200,"СВ.200",AR7/AQ7))</f>
        <v>0.9520000000000001</v>
      </c>
      <c r="AT7" s="39">
        <f>IF(AP7=0," ",IF(AR7/AP7*100&gt;200,"СВ.200",AR7/AP7))</f>
        <v>0.9157990040742418</v>
      </c>
      <c r="AU7" s="40"/>
      <c r="AV7" s="41"/>
      <c r="AW7" s="42"/>
      <c r="AX7" s="38" t="str">
        <f>IF(AV7=0," ",IF(AW7/AV7*100&gt;200,"СВ.200",AW7/AV7))</f>
        <v> </v>
      </c>
      <c r="AY7" s="39" t="str">
        <f>IF(AU7=0," ",IF(AW7/AU7*100&gt;200,"СВ.200",AW7/AU7))</f>
        <v> </v>
      </c>
    </row>
    <row r="8" spans="1:51" s="43" customFormat="1" ht="30">
      <c r="A8" s="68" t="s">
        <v>10</v>
      </c>
      <c r="B8" s="53"/>
      <c r="C8" s="54"/>
      <c r="D8" s="54"/>
      <c r="E8" s="38" t="str">
        <f aca="true" t="shared" si="0" ref="E8:E14">IF(C8=0," ",IF(D8/C8*100&gt;200,"СВ.200",D8/C8))</f>
        <v> </v>
      </c>
      <c r="F8" s="39" t="str">
        <f aca="true" t="shared" si="1" ref="F8:F14">IF(B8=0," ",IF(D8/B8*100&gt;200,"СВ.200",D8/B8))</f>
        <v> </v>
      </c>
      <c r="G8" s="58"/>
      <c r="H8" s="41"/>
      <c r="I8" s="42"/>
      <c r="J8" s="38" t="str">
        <f aca="true" t="shared" si="2" ref="J8:J14">IF(H8=0," ",IF(I8/H8*100&gt;200,"СВ.200",I8/H8))</f>
        <v> </v>
      </c>
      <c r="K8" s="63" t="str">
        <f aca="true" t="shared" si="3" ref="K8:K14">IF(G8=0," ",IF(I8/G8*100&gt;200,"СВ.200",I8/G8))</f>
        <v> </v>
      </c>
      <c r="L8" s="40"/>
      <c r="M8" s="41"/>
      <c r="N8" s="42"/>
      <c r="O8" s="38" t="str">
        <f aca="true" t="shared" si="4" ref="O8:O14">IF(M8=0," ",IF(N8/M8*100&gt;200,"СВ.200",N8/M8))</f>
        <v> </v>
      </c>
      <c r="P8" s="39" t="str">
        <f aca="true" t="shared" si="5" ref="P8:P14">IF(L8=0," ",IF(N8/L8*100&gt;200,"СВ.200",N8/L8))</f>
        <v> </v>
      </c>
      <c r="Q8" s="58"/>
      <c r="R8" s="41"/>
      <c r="S8" s="42"/>
      <c r="T8" s="38" t="str">
        <f aca="true" t="shared" si="6" ref="T8:T14">IF(R8=0," ",IF(S8/R8*100&gt;200,"СВ.200",S8/R8))</f>
        <v> </v>
      </c>
      <c r="U8" s="39" t="str">
        <f aca="true" t="shared" si="7" ref="U8:U14">IF(Q8=0," ",IF(S8/Q8*100&gt;200,"СВ.200",S8/Q8))</f>
        <v> </v>
      </c>
      <c r="V8" s="40"/>
      <c r="W8" s="41"/>
      <c r="X8" s="42"/>
      <c r="Y8" s="38" t="str">
        <f aca="true" t="shared" si="8" ref="Y8:Y14">IF(W8=0," ",IF(X8/W8*100&gt;200,"СВ.200",X8/W8))</f>
        <v> </v>
      </c>
      <c r="Z8" s="39" t="str">
        <f aca="true" t="shared" si="9" ref="Z8:Z14">IF(V8=0," ",IF(X8/V8*100&gt;200,"СВ.200",X8/V8))</f>
        <v> </v>
      </c>
      <c r="AA8" s="40"/>
      <c r="AB8" s="41"/>
      <c r="AC8" s="42"/>
      <c r="AD8" s="38" t="str">
        <f aca="true" t="shared" si="10" ref="AD8:AD14">IF(AB8=0," ",IF(AC8/AB8*100&gt;200,"СВ.200",AC8/AB8))</f>
        <v> </v>
      </c>
      <c r="AE8" s="39" t="str">
        <f aca="true" t="shared" si="11" ref="AE8:AE14">IF(AA8=0," ",IF(AC8/AA8*100&gt;200,"СВ.200",AC8/AA8))</f>
        <v> </v>
      </c>
      <c r="AF8" s="40"/>
      <c r="AG8" s="41"/>
      <c r="AH8" s="42"/>
      <c r="AI8" s="38" t="str">
        <f aca="true" t="shared" si="12" ref="AI8:AI14">IF(AG8=0," ",IF(AH8/AG8*100&gt;200,"СВ.200",AH8/AG8))</f>
        <v> </v>
      </c>
      <c r="AJ8" s="39" t="str">
        <f aca="true" t="shared" si="13" ref="AJ8:AJ14">IF(AF8=0," ",IF(AH8/AF8*100&gt;200,"СВ.200",AH8/AF8))</f>
        <v> </v>
      </c>
      <c r="AK8" s="40"/>
      <c r="AL8" s="41"/>
      <c r="AM8" s="42"/>
      <c r="AN8" s="38" t="str">
        <f aca="true" t="shared" si="14" ref="AN8:AN14">IF(AL8=0," ",IF(AM8/AL8*100&gt;200,"СВ.200",AM8/AL8))</f>
        <v> </v>
      </c>
      <c r="AO8" s="63" t="str">
        <f aca="true" t="shared" si="15" ref="AO8:AO14">IF(AK8=0," ",IF(AM8/AK8*100&gt;200,"СВ.200",AM8/AK8))</f>
        <v> </v>
      </c>
      <c r="AP8" s="40"/>
      <c r="AQ8" s="41"/>
      <c r="AR8" s="42"/>
      <c r="AS8" s="38" t="str">
        <f aca="true" t="shared" si="16" ref="AS8:AS14">IF(AQ8=0," ",IF(AR8/AQ8*100&gt;200,"СВ.200",AR8/AQ8))</f>
        <v> </v>
      </c>
      <c r="AT8" s="39" t="str">
        <f aca="true" t="shared" si="17" ref="AT8:AT14">IF(AP8=0," ",IF(AR8/AP8*100&gt;200,"СВ.200",AR8/AP8))</f>
        <v> </v>
      </c>
      <c r="AU8" s="40"/>
      <c r="AV8" s="41"/>
      <c r="AW8" s="42"/>
      <c r="AX8" s="38" t="str">
        <f aca="true" t="shared" si="18" ref="AX8:AX14">IF(AV8=0," ",IF(AW8/AV8*100&gt;200,"СВ.200",AW8/AV8))</f>
        <v> </v>
      </c>
      <c r="AY8" s="39" t="str">
        <f aca="true" t="shared" si="19" ref="AY8:AY14">IF(AU8=0," ",IF(AW8/AU8*100&gt;200,"СВ.200",AW8/AU8))</f>
        <v> </v>
      </c>
    </row>
    <row r="9" spans="1:51" s="43" customFormat="1" ht="30">
      <c r="A9" s="68" t="s">
        <v>11</v>
      </c>
      <c r="B9" s="53">
        <f aca="true" t="shared" si="20" ref="B9:D12">G9+L9+V9+AA9+AF9+AK9+AP9+AU9+Q9</f>
        <v>173.70000000000002</v>
      </c>
      <c r="C9" s="54">
        <f t="shared" si="20"/>
        <v>440.3</v>
      </c>
      <c r="D9" s="54">
        <f t="shared" si="20"/>
        <v>303.3</v>
      </c>
      <c r="E9" s="38">
        <f t="shared" si="0"/>
        <v>0.6888485123779241</v>
      </c>
      <c r="F9" s="39">
        <f t="shared" si="1"/>
        <v>1.7461139896373057</v>
      </c>
      <c r="G9" s="58">
        <v>163.9</v>
      </c>
      <c r="H9" s="41">
        <v>200.3</v>
      </c>
      <c r="I9" s="42">
        <v>147</v>
      </c>
      <c r="J9" s="38">
        <f t="shared" si="2"/>
        <v>0.7338991512730904</v>
      </c>
      <c r="K9" s="63">
        <f t="shared" si="3"/>
        <v>0.896888346552776</v>
      </c>
      <c r="L9" s="40"/>
      <c r="M9" s="41"/>
      <c r="N9" s="42"/>
      <c r="O9" s="38" t="str">
        <f t="shared" si="4"/>
        <v> </v>
      </c>
      <c r="P9" s="39" t="str">
        <f t="shared" si="5"/>
        <v> </v>
      </c>
      <c r="Q9" s="58"/>
      <c r="R9" s="41"/>
      <c r="S9" s="42"/>
      <c r="T9" s="38" t="str">
        <f t="shared" si="6"/>
        <v> </v>
      </c>
      <c r="U9" s="39" t="str">
        <f t="shared" si="7"/>
        <v> </v>
      </c>
      <c r="V9" s="40"/>
      <c r="W9" s="41"/>
      <c r="X9" s="42"/>
      <c r="Y9" s="38" t="str">
        <f t="shared" si="8"/>
        <v> </v>
      </c>
      <c r="Z9" s="39" t="str">
        <f t="shared" si="9"/>
        <v> </v>
      </c>
      <c r="AA9" s="40">
        <v>0.3</v>
      </c>
      <c r="AB9" s="41">
        <v>220</v>
      </c>
      <c r="AC9" s="42">
        <v>143.6</v>
      </c>
      <c r="AD9" s="38">
        <f t="shared" si="10"/>
        <v>0.6527272727272727</v>
      </c>
      <c r="AE9" s="39" t="str">
        <f t="shared" si="11"/>
        <v>СВ.200</v>
      </c>
      <c r="AF9" s="40"/>
      <c r="AG9" s="41"/>
      <c r="AH9" s="42"/>
      <c r="AI9" s="38" t="str">
        <f t="shared" si="12"/>
        <v> </v>
      </c>
      <c r="AJ9" s="39" t="str">
        <f t="shared" si="13"/>
        <v> </v>
      </c>
      <c r="AK9" s="40">
        <v>9.5</v>
      </c>
      <c r="AL9" s="41">
        <v>20</v>
      </c>
      <c r="AM9" s="42">
        <v>12.7</v>
      </c>
      <c r="AN9" s="38">
        <f t="shared" si="14"/>
        <v>0.635</v>
      </c>
      <c r="AO9" s="63">
        <f t="shared" si="15"/>
        <v>1.3368421052631578</v>
      </c>
      <c r="AP9" s="40"/>
      <c r="AQ9" s="41"/>
      <c r="AR9" s="42"/>
      <c r="AS9" s="38" t="str">
        <f t="shared" si="16"/>
        <v> </v>
      </c>
      <c r="AT9" s="39" t="str">
        <f t="shared" si="17"/>
        <v> </v>
      </c>
      <c r="AU9" s="40"/>
      <c r="AV9" s="41"/>
      <c r="AW9" s="42"/>
      <c r="AX9" s="38" t="str">
        <f t="shared" si="18"/>
        <v> </v>
      </c>
      <c r="AY9" s="39" t="str">
        <f t="shared" si="19"/>
        <v> </v>
      </c>
    </row>
    <row r="10" spans="1:51" s="43" customFormat="1" ht="19.5" customHeight="1">
      <c r="A10" s="68" t="s">
        <v>22</v>
      </c>
      <c r="B10" s="53">
        <f t="shared" si="20"/>
        <v>2</v>
      </c>
      <c r="C10" s="54">
        <f t="shared" si="20"/>
        <v>106</v>
      </c>
      <c r="D10" s="54">
        <f t="shared" si="20"/>
        <v>66.5</v>
      </c>
      <c r="E10" s="38">
        <f t="shared" si="0"/>
        <v>0.6273584905660378</v>
      </c>
      <c r="F10" s="39" t="str">
        <f t="shared" si="1"/>
        <v>СВ.200</v>
      </c>
      <c r="G10" s="58">
        <v>2</v>
      </c>
      <c r="H10" s="41">
        <v>6</v>
      </c>
      <c r="I10" s="42">
        <v>3</v>
      </c>
      <c r="J10" s="38">
        <f t="shared" si="2"/>
        <v>0.5</v>
      </c>
      <c r="K10" s="63">
        <f t="shared" si="3"/>
        <v>1.5</v>
      </c>
      <c r="L10" s="40"/>
      <c r="M10" s="41"/>
      <c r="N10" s="42"/>
      <c r="O10" s="38" t="str">
        <f t="shared" si="4"/>
        <v> </v>
      </c>
      <c r="P10" s="39" t="str">
        <f t="shared" si="5"/>
        <v> </v>
      </c>
      <c r="Q10" s="58"/>
      <c r="R10" s="41"/>
      <c r="S10" s="42"/>
      <c r="T10" s="38" t="str">
        <f t="shared" si="6"/>
        <v> </v>
      </c>
      <c r="U10" s="39" t="str">
        <f t="shared" si="7"/>
        <v> </v>
      </c>
      <c r="V10" s="40"/>
      <c r="W10" s="41"/>
      <c r="X10" s="42"/>
      <c r="Y10" s="38" t="str">
        <f t="shared" si="8"/>
        <v> </v>
      </c>
      <c r="Z10" s="39" t="str">
        <f t="shared" si="9"/>
        <v> </v>
      </c>
      <c r="AA10" s="40"/>
      <c r="AB10" s="41">
        <v>100</v>
      </c>
      <c r="AC10" s="42">
        <v>63.5</v>
      </c>
      <c r="AD10" s="38">
        <f t="shared" si="10"/>
        <v>0.635</v>
      </c>
      <c r="AE10" s="39" t="str">
        <f t="shared" si="11"/>
        <v> </v>
      </c>
      <c r="AF10" s="40"/>
      <c r="AG10" s="41"/>
      <c r="AH10" s="42"/>
      <c r="AI10" s="38" t="str">
        <f t="shared" si="12"/>
        <v> </v>
      </c>
      <c r="AJ10" s="39" t="str">
        <f t="shared" si="13"/>
        <v> </v>
      </c>
      <c r="AK10" s="40"/>
      <c r="AL10" s="41"/>
      <c r="AM10" s="42"/>
      <c r="AN10" s="38" t="str">
        <f t="shared" si="14"/>
        <v> </v>
      </c>
      <c r="AO10" s="63" t="str">
        <f t="shared" si="15"/>
        <v> </v>
      </c>
      <c r="AP10" s="40"/>
      <c r="AQ10" s="41"/>
      <c r="AR10" s="42"/>
      <c r="AS10" s="38" t="str">
        <f t="shared" si="16"/>
        <v> </v>
      </c>
      <c r="AT10" s="39" t="str">
        <f t="shared" si="17"/>
        <v> </v>
      </c>
      <c r="AU10" s="40"/>
      <c r="AV10" s="41"/>
      <c r="AW10" s="42"/>
      <c r="AX10" s="38" t="str">
        <f t="shared" si="18"/>
        <v> </v>
      </c>
      <c r="AY10" s="39" t="str">
        <f t="shared" si="19"/>
        <v> </v>
      </c>
    </row>
    <row r="11" spans="1:51" s="43" customFormat="1" ht="19.5" customHeight="1">
      <c r="A11" s="68" t="s">
        <v>12</v>
      </c>
      <c r="B11" s="53">
        <f t="shared" si="20"/>
        <v>72.3</v>
      </c>
      <c r="C11" s="54">
        <f t="shared" si="20"/>
        <v>215.7</v>
      </c>
      <c r="D11" s="54">
        <f t="shared" si="20"/>
        <v>200.10000000000002</v>
      </c>
      <c r="E11" s="38">
        <f t="shared" si="0"/>
        <v>0.9276773296244786</v>
      </c>
      <c r="F11" s="39" t="str">
        <f t="shared" si="1"/>
        <v>СВ.200</v>
      </c>
      <c r="G11" s="58">
        <v>67.4</v>
      </c>
      <c r="H11" s="41">
        <v>70.2</v>
      </c>
      <c r="I11" s="42">
        <v>70.2</v>
      </c>
      <c r="J11" s="38">
        <f t="shared" si="2"/>
        <v>1</v>
      </c>
      <c r="K11" s="63">
        <f t="shared" si="3"/>
        <v>1.0415430267062313</v>
      </c>
      <c r="L11" s="40">
        <v>1.8</v>
      </c>
      <c r="M11" s="41"/>
      <c r="N11" s="42"/>
      <c r="O11" s="38" t="str">
        <f t="shared" si="4"/>
        <v> </v>
      </c>
      <c r="P11" s="39">
        <f t="shared" si="5"/>
        <v>0</v>
      </c>
      <c r="Q11" s="58"/>
      <c r="R11" s="41"/>
      <c r="S11" s="42"/>
      <c r="T11" s="38" t="str">
        <f t="shared" si="6"/>
        <v> </v>
      </c>
      <c r="U11" s="39" t="str">
        <f t="shared" si="7"/>
        <v> </v>
      </c>
      <c r="V11" s="40"/>
      <c r="W11" s="41"/>
      <c r="X11" s="42"/>
      <c r="Y11" s="38" t="str">
        <f t="shared" si="8"/>
        <v> </v>
      </c>
      <c r="Z11" s="39" t="str">
        <f t="shared" si="9"/>
        <v> </v>
      </c>
      <c r="AA11" s="40"/>
      <c r="AB11" s="41">
        <v>130.3</v>
      </c>
      <c r="AC11" s="42">
        <v>114.6</v>
      </c>
      <c r="AD11" s="38">
        <f t="shared" si="10"/>
        <v>0.8795088257866461</v>
      </c>
      <c r="AE11" s="39" t="str">
        <f t="shared" si="11"/>
        <v> </v>
      </c>
      <c r="AF11" s="40"/>
      <c r="AG11" s="41"/>
      <c r="AH11" s="42"/>
      <c r="AI11" s="38" t="str">
        <f t="shared" si="12"/>
        <v> </v>
      </c>
      <c r="AJ11" s="39" t="str">
        <f t="shared" si="13"/>
        <v> </v>
      </c>
      <c r="AK11" s="40">
        <v>3.1</v>
      </c>
      <c r="AL11" s="41">
        <v>15.2</v>
      </c>
      <c r="AM11" s="42">
        <v>15.3</v>
      </c>
      <c r="AN11" s="38">
        <f t="shared" si="14"/>
        <v>1.0065789473684212</v>
      </c>
      <c r="AO11" s="63" t="str">
        <f t="shared" si="15"/>
        <v>СВ.200</v>
      </c>
      <c r="AP11" s="40"/>
      <c r="AQ11" s="41"/>
      <c r="AR11" s="42"/>
      <c r="AS11" s="38" t="str">
        <f t="shared" si="16"/>
        <v> </v>
      </c>
      <c r="AT11" s="39" t="str">
        <f t="shared" si="17"/>
        <v> </v>
      </c>
      <c r="AU11" s="40"/>
      <c r="AV11" s="41"/>
      <c r="AW11" s="42"/>
      <c r="AX11" s="38" t="str">
        <f t="shared" si="18"/>
        <v> </v>
      </c>
      <c r="AY11" s="39" t="str">
        <f t="shared" si="19"/>
        <v> </v>
      </c>
    </row>
    <row r="12" spans="1:51" s="43" customFormat="1" ht="19.5" customHeight="1">
      <c r="A12" s="68" t="s">
        <v>13</v>
      </c>
      <c r="B12" s="53">
        <f t="shared" si="20"/>
        <v>0</v>
      </c>
      <c r="C12" s="54">
        <f t="shared" si="20"/>
        <v>200</v>
      </c>
      <c r="D12" s="54">
        <f t="shared" si="20"/>
        <v>193</v>
      </c>
      <c r="E12" s="38">
        <f t="shared" si="0"/>
        <v>0.965</v>
      </c>
      <c r="F12" s="39" t="str">
        <f t="shared" si="1"/>
        <v> </v>
      </c>
      <c r="G12" s="58"/>
      <c r="H12" s="41">
        <v>15</v>
      </c>
      <c r="I12" s="42">
        <v>24.4</v>
      </c>
      <c r="J12" s="38">
        <f t="shared" si="2"/>
        <v>1.6266666666666665</v>
      </c>
      <c r="K12" s="63" t="str">
        <f t="shared" si="3"/>
        <v> </v>
      </c>
      <c r="L12" s="40"/>
      <c r="M12" s="41"/>
      <c r="N12" s="42"/>
      <c r="O12" s="38" t="str">
        <f t="shared" si="4"/>
        <v> </v>
      </c>
      <c r="P12" s="39" t="str">
        <f t="shared" si="5"/>
        <v> </v>
      </c>
      <c r="Q12" s="58"/>
      <c r="R12" s="41"/>
      <c r="S12" s="42"/>
      <c r="T12" s="38" t="str">
        <f t="shared" si="6"/>
        <v> </v>
      </c>
      <c r="U12" s="39" t="str">
        <f t="shared" si="7"/>
        <v> </v>
      </c>
      <c r="V12" s="40"/>
      <c r="W12" s="41"/>
      <c r="X12" s="42"/>
      <c r="Y12" s="38" t="str">
        <f t="shared" si="8"/>
        <v> </v>
      </c>
      <c r="Z12" s="39" t="str">
        <f t="shared" si="9"/>
        <v> </v>
      </c>
      <c r="AA12" s="40"/>
      <c r="AB12" s="41">
        <v>185</v>
      </c>
      <c r="AC12" s="42">
        <v>152.5</v>
      </c>
      <c r="AD12" s="38">
        <f t="shared" si="10"/>
        <v>0.8243243243243243</v>
      </c>
      <c r="AE12" s="39" t="str">
        <f t="shared" si="11"/>
        <v> </v>
      </c>
      <c r="AF12" s="40"/>
      <c r="AG12" s="41"/>
      <c r="AH12" s="42"/>
      <c r="AI12" s="38" t="str">
        <f t="shared" si="12"/>
        <v> </v>
      </c>
      <c r="AJ12" s="39" t="str">
        <f t="shared" si="13"/>
        <v> </v>
      </c>
      <c r="AK12" s="40"/>
      <c r="AL12" s="41"/>
      <c r="AM12" s="42">
        <v>16.1</v>
      </c>
      <c r="AN12" s="38" t="str">
        <f t="shared" si="14"/>
        <v> </v>
      </c>
      <c r="AO12" s="63" t="str">
        <f t="shared" si="15"/>
        <v> </v>
      </c>
      <c r="AP12" s="40"/>
      <c r="AQ12" s="41"/>
      <c r="AR12" s="42"/>
      <c r="AS12" s="38" t="str">
        <f t="shared" si="16"/>
        <v> </v>
      </c>
      <c r="AT12" s="39" t="str">
        <f t="shared" si="17"/>
        <v> </v>
      </c>
      <c r="AU12" s="40"/>
      <c r="AV12" s="41"/>
      <c r="AW12" s="42"/>
      <c r="AX12" s="38" t="str">
        <f t="shared" si="18"/>
        <v> </v>
      </c>
      <c r="AY12" s="39" t="str">
        <f t="shared" si="19"/>
        <v> </v>
      </c>
    </row>
    <row r="13" spans="1:51" s="43" customFormat="1" ht="30" customHeight="1">
      <c r="A13" s="69" t="s">
        <v>14</v>
      </c>
      <c r="B13" s="61">
        <f>SUM(B9:B12)</f>
        <v>248</v>
      </c>
      <c r="C13" s="45">
        <f>SUM(C9:C12)</f>
        <v>962</v>
      </c>
      <c r="D13" s="45">
        <f>SUM(D9:D12)</f>
        <v>762.9000000000001</v>
      </c>
      <c r="E13" s="47">
        <f t="shared" si="0"/>
        <v>0.7930353430353432</v>
      </c>
      <c r="F13" s="48" t="str">
        <f t="shared" si="1"/>
        <v>СВ.200</v>
      </c>
      <c r="G13" s="59">
        <f>SUM(G9:G12)</f>
        <v>233.3</v>
      </c>
      <c r="H13" s="45">
        <f>SUM(H9:H12)</f>
        <v>291.5</v>
      </c>
      <c r="I13" s="46">
        <f>SUM(I9:I12)</f>
        <v>244.6</v>
      </c>
      <c r="J13" s="47">
        <f t="shared" si="2"/>
        <v>0.8391080617495712</v>
      </c>
      <c r="K13" s="64">
        <f t="shared" si="3"/>
        <v>1.0484354907843978</v>
      </c>
      <c r="L13" s="44">
        <f>SUM(L9:L12)</f>
        <v>1.8</v>
      </c>
      <c r="M13" s="45">
        <f>SUM(M9:M12)</f>
        <v>0</v>
      </c>
      <c r="N13" s="46">
        <f>SUM(N9:N12)</f>
        <v>0</v>
      </c>
      <c r="O13" s="47" t="str">
        <f t="shared" si="4"/>
        <v> </v>
      </c>
      <c r="P13" s="48">
        <f t="shared" si="5"/>
        <v>0</v>
      </c>
      <c r="Q13" s="59">
        <f>SUM(Q9:Q12)</f>
        <v>0</v>
      </c>
      <c r="R13" s="45">
        <f>SUM(R9:R12)</f>
        <v>0</v>
      </c>
      <c r="S13" s="46">
        <f>SUM(S9:S12)</f>
        <v>0</v>
      </c>
      <c r="T13" s="47" t="str">
        <f t="shared" si="6"/>
        <v> </v>
      </c>
      <c r="U13" s="48" t="str">
        <f t="shared" si="7"/>
        <v> </v>
      </c>
      <c r="V13" s="44">
        <f>SUM(V9:V12)</f>
        <v>0</v>
      </c>
      <c r="W13" s="45">
        <f>SUM(W9:W12)</f>
        <v>0</v>
      </c>
      <c r="X13" s="46">
        <f>SUM(X9:X12)</f>
        <v>0</v>
      </c>
      <c r="Y13" s="47" t="str">
        <f t="shared" si="8"/>
        <v> </v>
      </c>
      <c r="Z13" s="48" t="str">
        <f t="shared" si="9"/>
        <v> </v>
      </c>
      <c r="AA13" s="44">
        <f>SUM(AA9:AA12)</f>
        <v>0.3</v>
      </c>
      <c r="AB13" s="45">
        <f>SUM(AB9:AB12)</f>
        <v>635.3</v>
      </c>
      <c r="AC13" s="46">
        <f>SUM(AC9:AC12)</f>
        <v>474.2</v>
      </c>
      <c r="AD13" s="47">
        <f t="shared" si="10"/>
        <v>0.7464190146387534</v>
      </c>
      <c r="AE13" s="48" t="str">
        <f t="shared" si="11"/>
        <v>СВ.200</v>
      </c>
      <c r="AF13" s="44">
        <f>SUM(AF9:AF12)</f>
        <v>0</v>
      </c>
      <c r="AG13" s="45">
        <f>SUM(AG9:AG12)</f>
        <v>0</v>
      </c>
      <c r="AH13" s="46">
        <f>SUM(AH9:AH12)</f>
        <v>0</v>
      </c>
      <c r="AI13" s="47" t="str">
        <f t="shared" si="12"/>
        <v> </v>
      </c>
      <c r="AJ13" s="48" t="str">
        <f t="shared" si="13"/>
        <v> </v>
      </c>
      <c r="AK13" s="44">
        <f>SUM(AK9:AK12)</f>
        <v>12.6</v>
      </c>
      <c r="AL13" s="45">
        <f>SUM(AL9:AL12)</f>
        <v>35.2</v>
      </c>
      <c r="AM13" s="46">
        <f>SUM(AM9:AM12)</f>
        <v>44.1</v>
      </c>
      <c r="AN13" s="47">
        <f t="shared" si="14"/>
        <v>1.252840909090909</v>
      </c>
      <c r="AO13" s="64" t="str">
        <f t="shared" si="15"/>
        <v>СВ.200</v>
      </c>
      <c r="AP13" s="44">
        <f>SUM(AP9:AP12)</f>
        <v>0</v>
      </c>
      <c r="AQ13" s="45">
        <f>SUM(AQ9:AQ12)</f>
        <v>0</v>
      </c>
      <c r="AR13" s="46">
        <f>SUM(AR9:AR12)</f>
        <v>0</v>
      </c>
      <c r="AS13" s="47" t="str">
        <f t="shared" si="16"/>
        <v> </v>
      </c>
      <c r="AT13" s="48" t="str">
        <f t="shared" si="17"/>
        <v> </v>
      </c>
      <c r="AU13" s="44">
        <f>SUM(AU9:AU12)</f>
        <v>0</v>
      </c>
      <c r="AV13" s="45">
        <f>SUM(AV9:AV12)</f>
        <v>0</v>
      </c>
      <c r="AW13" s="46">
        <f>SUM(AW9:AW12)</f>
        <v>0</v>
      </c>
      <c r="AX13" s="47" t="str">
        <f t="shared" si="18"/>
        <v> </v>
      </c>
      <c r="AY13" s="48" t="str">
        <f t="shared" si="19"/>
        <v> </v>
      </c>
    </row>
    <row r="14" spans="1:51" s="43" customFormat="1" ht="19.5" customHeight="1" thickBot="1">
      <c r="A14" s="70" t="s">
        <v>21</v>
      </c>
      <c r="B14" s="49">
        <f>B13+B7</f>
        <v>1291.6000000000001</v>
      </c>
      <c r="C14" s="50">
        <f>C13+C7</f>
        <v>4454.299999999999</v>
      </c>
      <c r="D14" s="50">
        <f>D13+D7</f>
        <v>2961</v>
      </c>
      <c r="E14" s="51">
        <f t="shared" si="0"/>
        <v>0.6647509148463284</v>
      </c>
      <c r="F14" s="52" t="str">
        <f t="shared" si="1"/>
        <v>СВ.200</v>
      </c>
      <c r="G14" s="60">
        <f>G13+G7</f>
        <v>466.6</v>
      </c>
      <c r="H14" s="50">
        <f>H13+H7</f>
        <v>741.5</v>
      </c>
      <c r="I14" s="50">
        <f>I13+I7</f>
        <v>489.29999999999995</v>
      </c>
      <c r="J14" s="51">
        <f t="shared" si="2"/>
        <v>0.6598786244099797</v>
      </c>
      <c r="K14" s="65">
        <f t="shared" si="3"/>
        <v>1.048649807115302</v>
      </c>
      <c r="L14" s="49">
        <f>L13+L7</f>
        <v>198.10000000000002</v>
      </c>
      <c r="M14" s="50">
        <f>M13+M7</f>
        <v>450</v>
      </c>
      <c r="N14" s="50">
        <f>N13+N7</f>
        <v>115.6</v>
      </c>
      <c r="O14" s="51">
        <f t="shared" si="4"/>
        <v>0.2568888888888889</v>
      </c>
      <c r="P14" s="52">
        <f t="shared" si="5"/>
        <v>0.5835436648157495</v>
      </c>
      <c r="Q14" s="60">
        <f>Q13+Q7</f>
        <v>0</v>
      </c>
      <c r="R14" s="50">
        <f>R13+R7</f>
        <v>1052.6</v>
      </c>
      <c r="S14" s="50">
        <f>S13+S7</f>
        <v>655.9</v>
      </c>
      <c r="T14" s="51">
        <f t="shared" si="6"/>
        <v>0.6231236937108113</v>
      </c>
      <c r="U14" s="52" t="str">
        <f t="shared" si="7"/>
        <v> </v>
      </c>
      <c r="V14" s="49">
        <f>V13+V7</f>
        <v>92.6</v>
      </c>
      <c r="W14" s="50">
        <f>W13+W7</f>
        <v>135</v>
      </c>
      <c r="X14" s="50">
        <f>X13+X7</f>
        <v>80.8</v>
      </c>
      <c r="Y14" s="51">
        <f t="shared" si="8"/>
        <v>0.5985185185185184</v>
      </c>
      <c r="Z14" s="52">
        <f t="shared" si="9"/>
        <v>0.8725701943844493</v>
      </c>
      <c r="AA14" s="49">
        <f>AA13+AA7</f>
        <v>18.7</v>
      </c>
      <c r="AB14" s="50">
        <f>AB13+AB7</f>
        <v>1677.5</v>
      </c>
      <c r="AC14" s="50">
        <f>AC13+AC7</f>
        <v>1259.3</v>
      </c>
      <c r="AD14" s="51">
        <f t="shared" si="10"/>
        <v>0.7507004470938897</v>
      </c>
      <c r="AE14" s="52" t="str">
        <f t="shared" si="11"/>
        <v>СВ.200</v>
      </c>
      <c r="AF14" s="49">
        <f>AF13+AF7</f>
        <v>269.5</v>
      </c>
      <c r="AG14" s="50">
        <f>AG13+AG7</f>
        <v>100</v>
      </c>
      <c r="AH14" s="50">
        <f>AH13+AH7</f>
        <v>69.5</v>
      </c>
      <c r="AI14" s="51">
        <f t="shared" si="12"/>
        <v>0.695</v>
      </c>
      <c r="AJ14" s="52">
        <f t="shared" si="13"/>
        <v>0.25788497217068646</v>
      </c>
      <c r="AK14" s="49">
        <f>AK13+AK7</f>
        <v>25.2</v>
      </c>
      <c r="AL14" s="50">
        <f>AL13+AL7</f>
        <v>85.2</v>
      </c>
      <c r="AM14" s="50">
        <f>AM13+AM7</f>
        <v>88.30000000000001</v>
      </c>
      <c r="AN14" s="51">
        <f t="shared" si="14"/>
        <v>1.0363849765258217</v>
      </c>
      <c r="AO14" s="65" t="str">
        <f t="shared" si="15"/>
        <v>СВ.200</v>
      </c>
      <c r="AP14" s="49">
        <f>AP13+AP7</f>
        <v>220.9</v>
      </c>
      <c r="AQ14" s="50">
        <f>AQ13+AQ7</f>
        <v>212.5</v>
      </c>
      <c r="AR14" s="50">
        <f>AR13+AR7</f>
        <v>202.3</v>
      </c>
      <c r="AS14" s="51">
        <f t="shared" si="16"/>
        <v>0.9520000000000001</v>
      </c>
      <c r="AT14" s="52">
        <f t="shared" si="17"/>
        <v>0.9157990040742418</v>
      </c>
      <c r="AU14" s="49">
        <f>AU13+AU7</f>
        <v>0</v>
      </c>
      <c r="AV14" s="50">
        <f>AV13+AV7</f>
        <v>0</v>
      </c>
      <c r="AW14" s="50">
        <f>AW13+AW7</f>
        <v>0</v>
      </c>
      <c r="AX14" s="51" t="str">
        <f t="shared" si="18"/>
        <v> </v>
      </c>
      <c r="AY14" s="52" t="str">
        <f t="shared" si="19"/>
        <v> </v>
      </c>
    </row>
  </sheetData>
  <sheetProtection/>
  <mergeCells count="12">
    <mergeCell ref="A4:A5"/>
    <mergeCell ref="G4:K4"/>
    <mergeCell ref="L4:P4"/>
    <mergeCell ref="Q4:U4"/>
    <mergeCell ref="V4:Z4"/>
    <mergeCell ref="B4:F4"/>
    <mergeCell ref="AU4:AY4"/>
    <mergeCell ref="AA4:AE4"/>
    <mergeCell ref="AF4:AJ4"/>
    <mergeCell ref="AK4:AO4"/>
    <mergeCell ref="AP4:AT4"/>
    <mergeCell ref="B2:P2"/>
  </mergeCells>
  <printOptions/>
  <pageMargins left="0.16" right="0.2362204724409449" top="0.4330708661417323" bottom="0.7480314960629921" header="0.31496062992125984" footer="0.31496062992125984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</cols>
  <sheetData>
    <row r="2" spans="1:6" ht="72.75" customHeight="1">
      <c r="A2" s="100" t="s">
        <v>83</v>
      </c>
      <c r="B2" s="101"/>
      <c r="C2" s="101"/>
      <c r="D2" s="101"/>
      <c r="E2" s="101"/>
      <c r="F2" s="101"/>
    </row>
    <row r="3" spans="1:6" ht="15.75" thickBot="1">
      <c r="A3" s="1"/>
      <c r="B3" s="1"/>
      <c r="C3" s="1"/>
      <c r="D3" s="1"/>
      <c r="E3" s="1"/>
      <c r="F3" s="1" t="s">
        <v>72</v>
      </c>
    </row>
    <row r="4" spans="1:6" ht="54" customHeight="1">
      <c r="A4" s="98"/>
      <c r="B4" s="95" t="s">
        <v>73</v>
      </c>
      <c r="C4" s="96"/>
      <c r="D4" s="96"/>
      <c r="E4" s="96"/>
      <c r="F4" s="97"/>
    </row>
    <row r="5" spans="1:6" ht="63.75" customHeight="1">
      <c r="A5" s="99"/>
      <c r="B5" s="14" t="s">
        <v>78</v>
      </c>
      <c r="C5" s="15" t="s">
        <v>74</v>
      </c>
      <c r="D5" s="15" t="s">
        <v>79</v>
      </c>
      <c r="E5" s="15" t="s">
        <v>80</v>
      </c>
      <c r="F5" s="16" t="s">
        <v>75</v>
      </c>
    </row>
    <row r="6" spans="1:6" s="13" customFormat="1" ht="15">
      <c r="A6" s="73">
        <v>1</v>
      </c>
      <c r="B6" s="17">
        <v>2</v>
      </c>
      <c r="C6" s="18">
        <v>3</v>
      </c>
      <c r="D6" s="18">
        <v>4</v>
      </c>
      <c r="E6" s="18" t="s">
        <v>24</v>
      </c>
      <c r="F6" s="19" t="s">
        <v>25</v>
      </c>
    </row>
    <row r="7" spans="1:6" s="43" customFormat="1" ht="27.75" customHeight="1">
      <c r="A7" s="74" t="s">
        <v>9</v>
      </c>
      <c r="B7" s="71">
        <f>налоговые!B7+неналоговые!B7</f>
        <v>3522.2</v>
      </c>
      <c r="C7" s="28">
        <f>налоговые!C7+неналоговые!C7</f>
        <v>9527.7</v>
      </c>
      <c r="D7" s="72">
        <f>налоговые!D7+неналоговые!D7</f>
        <v>5920.9</v>
      </c>
      <c r="E7" s="38">
        <f>IF(C7=0," ",IF(D7/C7*100&gt;200,"СВ.200",D7/C7))</f>
        <v>0.621440641497948</v>
      </c>
      <c r="F7" s="39">
        <f>IF(B7=0," ",IF(D7/B7*100&gt;200,"СВ.200",D7/B7))</f>
        <v>1.681023224121288</v>
      </c>
    </row>
    <row r="8" spans="1:6" s="43" customFormat="1" ht="30">
      <c r="A8" s="74" t="s">
        <v>10</v>
      </c>
      <c r="B8" s="71"/>
      <c r="C8" s="28"/>
      <c r="D8" s="72"/>
      <c r="E8" s="38" t="str">
        <f aca="true" t="shared" si="0" ref="E8:E14">IF(C8=0," ",IF(D8/C8*100&gt;200,"СВ.200",D8/C8))</f>
        <v> </v>
      </c>
      <c r="F8" s="39" t="str">
        <f aca="true" t="shared" si="1" ref="F8:F14">IF(B8=0," ",IF(D8/B8*100&gt;200,"СВ.200",D8/B8))</f>
        <v> </v>
      </c>
    </row>
    <row r="9" spans="1:6" s="43" customFormat="1" ht="30">
      <c r="A9" s="74" t="s">
        <v>11</v>
      </c>
      <c r="B9" s="71">
        <f>налоговые!B9+неналоговые!B9</f>
        <v>1893.2</v>
      </c>
      <c r="C9" s="28">
        <f>налоговые!C9+неналоговые!C9</f>
        <v>5291.3</v>
      </c>
      <c r="D9" s="72">
        <f>налоговые!D9+неналоговые!D9</f>
        <v>3946.5</v>
      </c>
      <c r="E9" s="38">
        <f t="shared" si="0"/>
        <v>0.7458469563245327</v>
      </c>
      <c r="F9" s="39" t="str">
        <f t="shared" si="1"/>
        <v>СВ.200</v>
      </c>
    </row>
    <row r="10" spans="1:6" s="43" customFormat="1" ht="19.5" customHeight="1">
      <c r="A10" s="74" t="s">
        <v>22</v>
      </c>
      <c r="B10" s="71">
        <f>налоговые!B10+неналоговые!B10</f>
        <v>196.60000000000002</v>
      </c>
      <c r="C10" s="28">
        <f>налоговые!C10+неналоговые!C10</f>
        <v>709.6</v>
      </c>
      <c r="D10" s="72">
        <f>налоговые!D10+неналоговые!D10</f>
        <v>639.7</v>
      </c>
      <c r="E10" s="38">
        <f t="shared" si="0"/>
        <v>0.9014937993235626</v>
      </c>
      <c r="F10" s="39" t="str">
        <f t="shared" si="1"/>
        <v>СВ.200</v>
      </c>
    </row>
    <row r="11" spans="1:6" s="43" customFormat="1" ht="19.5" customHeight="1">
      <c r="A11" s="74" t="s">
        <v>12</v>
      </c>
      <c r="B11" s="71">
        <f>налоговые!B11+неналоговые!B11</f>
        <v>515.6999999999999</v>
      </c>
      <c r="C11" s="28">
        <f>налоговые!C11+неналоговые!C11</f>
        <v>1026.8</v>
      </c>
      <c r="D11" s="72">
        <f>налоговые!D11+неналоговые!D11</f>
        <v>958.5</v>
      </c>
      <c r="E11" s="38">
        <f t="shared" si="0"/>
        <v>0.9334826645890144</v>
      </c>
      <c r="F11" s="39">
        <f t="shared" si="1"/>
        <v>1.8586387434554976</v>
      </c>
    </row>
    <row r="12" spans="1:6" s="43" customFormat="1" ht="19.5" customHeight="1">
      <c r="A12" s="74" t="s">
        <v>13</v>
      </c>
      <c r="B12" s="71">
        <f>налоговые!B12+неналоговые!B12</f>
        <v>112.7</v>
      </c>
      <c r="C12" s="28">
        <f>налоговые!C12+неналоговые!C12</f>
        <v>387.20000000000005</v>
      </c>
      <c r="D12" s="72">
        <f>налоговые!D12+неналоговые!D12</f>
        <v>418.3</v>
      </c>
      <c r="E12" s="38">
        <f t="shared" si="0"/>
        <v>1.0803202479338843</v>
      </c>
      <c r="F12" s="39" t="str">
        <f t="shared" si="1"/>
        <v>СВ.200</v>
      </c>
    </row>
    <row r="13" spans="1:6" s="43" customFormat="1" ht="30" customHeight="1">
      <c r="A13" s="75" t="s">
        <v>14</v>
      </c>
      <c r="B13" s="44">
        <f>SUM(B9:B12)</f>
        <v>2718.2</v>
      </c>
      <c r="C13" s="45">
        <f>SUM(C9:C12)</f>
        <v>7414.900000000001</v>
      </c>
      <c r="D13" s="46">
        <f>SUM(D9:D12)</f>
        <v>5963</v>
      </c>
      <c r="E13" s="47">
        <f t="shared" si="0"/>
        <v>0.8041915602368204</v>
      </c>
      <c r="F13" s="48" t="str">
        <f t="shared" si="1"/>
        <v>СВ.200</v>
      </c>
    </row>
    <row r="14" spans="1:6" s="43" customFormat="1" ht="19.5" customHeight="1" thickBot="1">
      <c r="A14" s="76" t="s">
        <v>21</v>
      </c>
      <c r="B14" s="49">
        <f>B13+B7</f>
        <v>6240.4</v>
      </c>
      <c r="C14" s="50">
        <f>C13+C7</f>
        <v>16942.600000000002</v>
      </c>
      <c r="D14" s="50">
        <f>D13+D7</f>
        <v>11883.9</v>
      </c>
      <c r="E14" s="51">
        <f t="shared" si="0"/>
        <v>0.7014212694627742</v>
      </c>
      <c r="F14" s="52">
        <f t="shared" si="1"/>
        <v>1.9043490801871676</v>
      </c>
    </row>
  </sheetData>
  <sheetProtection/>
  <mergeCells count="3">
    <mergeCell ref="A4:A5"/>
    <mergeCell ref="B4:F4"/>
    <mergeCell ref="A2:F2"/>
  </mergeCells>
  <printOptions/>
  <pageMargins left="0.33" right="0.2362204724409449" top="0.4330708661417323" bottom="0.7480314960629921" header="0.31496062992125984" footer="0.31496062992125984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2012-11-06T10:25:29Z</cp:lastPrinted>
  <dcterms:created xsi:type="dcterms:W3CDTF">2011-10-21T06:26:35Z</dcterms:created>
  <dcterms:modified xsi:type="dcterms:W3CDTF">2012-11-06T10:26:05Z</dcterms:modified>
  <cp:category/>
  <cp:version/>
  <cp:contentType/>
  <cp:contentStatus/>
</cp:coreProperties>
</file>